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030" activeTab="0"/>
  </bookViews>
  <sheets>
    <sheet name="Tabla de % Ben.Soc." sheetId="1" r:id="rId1"/>
    <sheet name="Costo hora hombre" sheetId="2" r:id="rId2"/>
  </sheets>
  <externalReferences>
    <externalReference r:id="rId5"/>
  </externalReferences>
  <definedNames>
    <definedName name="_xlnm.Print_Area" localSheetId="0">'Tabla de % Ben.Soc.'!$A$1:$H$56</definedName>
  </definedNames>
  <calcPr fullCalcOnLoad="1"/>
</workbook>
</file>

<file path=xl/sharedStrings.xml><?xml version="1.0" encoding="utf-8"?>
<sst xmlns="http://schemas.openxmlformats.org/spreadsheetml/2006/main" count="140" uniqueCount="101">
  <si>
    <t>Total de Beneficios Leyes Sociales sobre la R.B.</t>
  </si>
  <si>
    <t>Operario</t>
  </si>
  <si>
    <t>Oficial</t>
  </si>
  <si>
    <t>Peón</t>
  </si>
  <si>
    <t>Bonificación Unificada de Construcción (BUC)</t>
  </si>
  <si>
    <t>Bonificación Movilidad Acumulada</t>
  </si>
  <si>
    <t>(Res. Directoral N°777-87-DR-LIM del 08.07.87)</t>
  </si>
  <si>
    <t>Overol (Res. Directoral N°777-87-DR-LIM del 08.07.87)</t>
  </si>
  <si>
    <t>CATEGORIAS</t>
  </si>
  <si>
    <t>DESCRIPCION</t>
  </si>
  <si>
    <t>OPERARIO</t>
  </si>
  <si>
    <t>OFICIAL</t>
  </si>
  <si>
    <t>PEON</t>
  </si>
  <si>
    <t>TABLA DE PORCENTAJES DE BENEFICIOS Y LEYES SOCIALES DE EDIFICACION A CARGO DEL</t>
  </si>
  <si>
    <t>Concepto</t>
  </si>
  <si>
    <t>1.00</t>
  </si>
  <si>
    <t>PORCENTAJES ESTABLECIDOS</t>
  </si>
  <si>
    <t>1.01</t>
  </si>
  <si>
    <t>Indemnización:</t>
  </si>
  <si>
    <t>a) Por tiempo de servicios</t>
  </si>
  <si>
    <t>b) Por participación de utilidades</t>
  </si>
  <si>
    <t>1.02</t>
  </si>
  <si>
    <t>Seguro complementario de Trabajo de Riesgo</t>
  </si>
  <si>
    <t>a) Prestaciones Asistenciales (Ley 26790 del 18.05.97)</t>
  </si>
  <si>
    <t>b) Prestaciones Económicas</t>
  </si>
  <si>
    <t>1.03</t>
  </si>
  <si>
    <t>Regimen de prestaciones de Salud (ESSALUD)</t>
  </si>
  <si>
    <t>1.04</t>
  </si>
  <si>
    <t>Impuesto Extraordinario de Solidaridad (IES)</t>
  </si>
  <si>
    <t>2.00</t>
  </si>
  <si>
    <t>PORCENTAJES DEDUCIDOS</t>
  </si>
  <si>
    <t>2.01</t>
  </si>
  <si>
    <t>Salario Dominical</t>
  </si>
  <si>
    <t>2.02</t>
  </si>
  <si>
    <t>Vacaciones record (30 días)</t>
  </si>
  <si>
    <t>2.03</t>
  </si>
  <si>
    <t>Gratificaciones por Fiestas Patrias y Navidad</t>
  </si>
  <si>
    <t>Jornales por días feriados no laborables</t>
  </si>
  <si>
    <t>Asignación Escolar (Promedio 3 hijos)</t>
  </si>
  <si>
    <t>2.04</t>
  </si>
  <si>
    <t>2.05</t>
  </si>
  <si>
    <t>3.00</t>
  </si>
  <si>
    <t>REGIMEN DE PRESTACIONES DE SALUD (ESSALUD)</t>
  </si>
  <si>
    <t>3.01</t>
  </si>
  <si>
    <t>3.02</t>
  </si>
  <si>
    <t>3.03</t>
  </si>
  <si>
    <t>3.04</t>
  </si>
  <si>
    <t>Sobre Salario Dominical</t>
  </si>
  <si>
    <t>de</t>
  </si>
  <si>
    <t>Sobre vacaciones record (30 días)</t>
  </si>
  <si>
    <t>Sobre gratificaciones por Fiestas Patrias y Navidad</t>
  </si>
  <si>
    <t>Sobre jornales por días feriados no laborables</t>
  </si>
  <si>
    <t>4.00</t>
  </si>
  <si>
    <t>SEGURO COMPLEMENTARIO DE TRABAJO DE RIESGO</t>
  </si>
  <si>
    <t>4.01</t>
  </si>
  <si>
    <t>4.02</t>
  </si>
  <si>
    <t>4.03</t>
  </si>
  <si>
    <t>4.04</t>
  </si>
  <si>
    <t>2.93 %</t>
  </si>
  <si>
    <t>5.00</t>
  </si>
  <si>
    <t>IMPUESTO EXTRAORDINARIO DE SOLIDARIDAD</t>
  </si>
  <si>
    <t xml:space="preserve">Remuneración </t>
  </si>
  <si>
    <t>Sobre</t>
  </si>
  <si>
    <t>Básica</t>
  </si>
  <si>
    <t>SUB-TOTAL</t>
  </si>
  <si>
    <t>Derogado por Ley N°28378 del 10.11.2004</t>
  </si>
  <si>
    <t>TOTAL</t>
  </si>
  <si>
    <t>Incidencia de Leyes Sociales en la B.U.C. sobre la R.B.</t>
  </si>
  <si>
    <t>CALCULO DE INCIDENCIA DE LAS LEYES SOCIALES EN LA BONIFICACION UNIFICADA</t>
  </si>
  <si>
    <t>EDIFICACION</t>
  </si>
  <si>
    <t>CONCEPTO</t>
  </si>
  <si>
    <t>Sobre Remuneración Básica vigente</t>
  </si>
  <si>
    <t>Bonificación Unificada de Construcción</t>
  </si>
  <si>
    <t>Leyes Sociales sobre la Bonificación</t>
  </si>
  <si>
    <t>Unificada de Construcción (BUC)</t>
  </si>
  <si>
    <t>% de incidencia de Leyes Sociales</t>
  </si>
  <si>
    <t>( 32% para Operario, 30% para Oficial y Peón )</t>
  </si>
  <si>
    <t>( 11.93% x BUC )</t>
  </si>
  <si>
    <t>(R.B.)</t>
  </si>
  <si>
    <t>Por altura ( 5% de R.B. por cada 4 pisos, a partir</t>
  </si>
  <si>
    <t>del cuarto piso)</t>
  </si>
  <si>
    <t>Por altitud ( zona a alturas mayores a 3,000 m.s.n.m.)</t>
  </si>
  <si>
    <t>Por trabajo en contacto con aguas servidas</t>
  </si>
  <si>
    <t>( 20% de R.B.)</t>
  </si>
  <si>
    <t>( % )</t>
  </si>
  <si>
    <t>(BUC sobre Remuneración Básica: 3/1 * 100)</t>
  </si>
  <si>
    <t>día</t>
  </si>
  <si>
    <t>Sobre Bonificación</t>
  </si>
  <si>
    <t>Unificada  de</t>
  </si>
  <si>
    <t>Construcción</t>
  </si>
  <si>
    <t>32% R.B.</t>
  </si>
  <si>
    <t>30% R.B.</t>
  </si>
  <si>
    <t>% R.B.</t>
  </si>
  <si>
    <t>Total por día de 8 horas ( en Nuevos Soles)</t>
  </si>
  <si>
    <t xml:space="preserve">Costo de Hora Hombre (HH) </t>
  </si>
  <si>
    <t>Remuneración Básica del 01.06.2005 al 31.05.2006</t>
  </si>
  <si>
    <t>Seguro de Vida ESSALUD - Vida (S/. 3.00/mes) (*)</t>
  </si>
  <si>
    <t>(Para obras mayores a 400 UIT)</t>
  </si>
  <si>
    <t>DE CONSTRUCCION SOBRE LA REMUNERACION BASICA AL 01.06.2006</t>
  </si>
  <si>
    <t>COSTO HORA-HOMBRE EN EDIFICACION DEL 01.06.2006 AL 31.05.2007</t>
  </si>
  <si>
    <t>EMPLEADOR APLICABLE SOBRE LA REMUNERACION BASICA VIGENTE DE 01.06.2006 AL 31.05.2007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</si>
</sst>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.&quot;\ #,##0_);\(&quot;S.&quot;\ #,##0\)"/>
    <numFmt numFmtId="165" formatCode="&quot;S.&quot;\ #,##0_);[Red]\(&quot;S.&quot;\ #,##0\)"/>
    <numFmt numFmtId="166" formatCode="&quot;S.&quot;\ #,##0.00_);\(&quot;S.&quot;\ #,##0.00\)"/>
    <numFmt numFmtId="167" formatCode="&quot;S.&quot;\ #,##0.00_);[Red]\(&quot;S.&quot;\ #,##0.00\)"/>
    <numFmt numFmtId="168" formatCode="_(&quot;S.&quot;\ * #,##0_);_(&quot;S.&quot;\ * \(#,##0\);_(&quot;S.&quot;\ * &quot;-&quot;_);_(@_)"/>
    <numFmt numFmtId="169" formatCode="_(&quot;S.&quot;\ * #,##0.00_);_(&quot;S.&quot;\ * \(#,##0.00\);_(&quot;S.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49" fontId="5" fillId="0" borderId="7" xfId="0" applyNumberFormat="1" applyFont="1" applyFill="1" applyBorder="1" applyAlignment="1">
      <alignment/>
    </xf>
    <xf numFmtId="177" fontId="5" fillId="0" borderId="1" xfId="17" applyFont="1" applyFill="1" applyBorder="1" applyAlignment="1">
      <alignment/>
    </xf>
    <xf numFmtId="177" fontId="5" fillId="0" borderId="9" xfId="17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5" fillId="0" borderId="18" xfId="17" applyFont="1" applyFill="1" applyBorder="1" applyAlignment="1">
      <alignment/>
    </xf>
    <xf numFmtId="177" fontId="5" fillId="0" borderId="19" xfId="17" applyFont="1" applyFill="1" applyBorder="1" applyAlignment="1">
      <alignment/>
    </xf>
    <xf numFmtId="49" fontId="5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1" xfId="17" applyFont="1" applyBorder="1" applyAlignment="1">
      <alignment/>
    </xf>
    <xf numFmtId="177" fontId="5" fillId="0" borderId="9" xfId="17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177" fontId="5" fillId="0" borderId="22" xfId="17" applyFont="1" applyBorder="1" applyAlignment="1">
      <alignment/>
    </xf>
    <xf numFmtId="177" fontId="5" fillId="0" borderId="23" xfId="17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6" fillId="0" borderId="0" xfId="17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7" fontId="5" fillId="0" borderId="1" xfId="17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77" fontId="5" fillId="0" borderId="1" xfId="17" applyFont="1" applyBorder="1" applyAlignment="1">
      <alignment horizontal="right"/>
    </xf>
    <xf numFmtId="177" fontId="5" fillId="0" borderId="9" xfId="17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177" fontId="5" fillId="0" borderId="18" xfId="17" applyFont="1" applyBorder="1" applyAlignment="1">
      <alignment/>
    </xf>
    <xf numFmtId="177" fontId="5" fillId="0" borderId="19" xfId="17" applyFont="1" applyBorder="1" applyAlignment="1">
      <alignment/>
    </xf>
    <xf numFmtId="0" fontId="4" fillId="0" borderId="1" xfId="0" applyFont="1" applyBorder="1" applyAlignment="1">
      <alignment/>
    </xf>
    <xf numFmtId="0" fontId="3" fillId="0" borderId="7" xfId="0" applyFont="1" applyBorder="1" applyAlignment="1">
      <alignment/>
    </xf>
    <xf numFmtId="177" fontId="3" fillId="0" borderId="9" xfId="17" applyFont="1" applyBorder="1" applyAlignment="1">
      <alignment/>
    </xf>
    <xf numFmtId="0" fontId="5" fillId="0" borderId="20" xfId="0" applyFont="1" applyBorder="1" applyAlignment="1">
      <alignment/>
    </xf>
    <xf numFmtId="177" fontId="5" fillId="0" borderId="0" xfId="17" applyFont="1" applyAlignment="1">
      <alignment/>
    </xf>
    <xf numFmtId="0" fontId="5" fillId="0" borderId="39" xfId="0" applyFont="1" applyBorder="1" applyAlignment="1">
      <alignment/>
    </xf>
    <xf numFmtId="0" fontId="5" fillId="0" borderId="22" xfId="0" applyFont="1" applyBorder="1" applyAlignment="1">
      <alignment/>
    </xf>
    <xf numFmtId="177" fontId="5" fillId="0" borderId="5" xfId="17" applyFont="1" applyBorder="1" applyAlignment="1">
      <alignment/>
    </xf>
    <xf numFmtId="177" fontId="5" fillId="0" borderId="6" xfId="17" applyFont="1" applyBorder="1" applyAlignment="1">
      <alignment/>
    </xf>
    <xf numFmtId="177" fontId="5" fillId="0" borderId="18" xfId="17" applyFont="1" applyBorder="1" applyAlignment="1">
      <alignment horizontal="right"/>
    </xf>
    <xf numFmtId="177" fontId="5" fillId="0" borderId="19" xfId="17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ducci&#243;n%20h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5-2006"/>
      <sheetName val="Hoja2"/>
      <sheetName val="Hoja3"/>
    </sheetNames>
    <sheetDataSet>
      <sheetData sheetId="2">
        <row r="27">
          <cell r="H27">
            <v>17.41327300150829</v>
          </cell>
        </row>
        <row r="36">
          <cell r="E36">
            <v>11.538461538461538</v>
          </cell>
        </row>
        <row r="43">
          <cell r="E43">
            <v>22.22222222222222</v>
          </cell>
        </row>
        <row r="71">
          <cell r="D71">
            <v>3.8660326648749224</v>
          </cell>
        </row>
        <row r="79">
          <cell r="D7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zoomScale="75" zoomScaleNormal="75" workbookViewId="0" topLeftCell="A1">
      <selection activeCell="M10" sqref="M10"/>
    </sheetView>
  </sheetViews>
  <sheetFormatPr defaultColWidth="11.421875" defaultRowHeight="12.75"/>
  <cols>
    <col min="1" max="1" width="6.00390625" style="3" customWidth="1"/>
    <col min="2" max="2" width="11.421875" style="3" customWidth="1"/>
    <col min="3" max="3" width="39.57421875" style="3" customWidth="1"/>
    <col min="4" max="4" width="8.7109375" style="3" customWidth="1"/>
    <col min="5" max="5" width="3.421875" style="3" customWidth="1"/>
    <col min="6" max="6" width="9.00390625" style="3" customWidth="1"/>
    <col min="7" max="7" width="14.7109375" style="3" customWidth="1"/>
    <col min="8" max="8" width="18.00390625" style="3" customWidth="1"/>
    <col min="9" max="16384" width="11.421875" style="3" customWidth="1"/>
  </cols>
  <sheetData>
    <row r="1" spans="1:8" ht="15">
      <c r="A1" s="2" t="s">
        <v>13</v>
      </c>
      <c r="B1" s="2"/>
      <c r="C1" s="2"/>
      <c r="D1" s="2"/>
      <c r="E1" s="2"/>
      <c r="F1" s="2"/>
      <c r="G1" s="2"/>
      <c r="H1" s="2"/>
    </row>
    <row r="2" spans="1:8" ht="15">
      <c r="A2" s="2" t="s">
        <v>100</v>
      </c>
      <c r="B2" s="2"/>
      <c r="C2" s="2"/>
      <c r="D2" s="2"/>
      <c r="E2" s="2"/>
      <c r="F2" s="2"/>
      <c r="G2" s="2"/>
      <c r="H2" s="2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4.25">
      <c r="A4" s="5"/>
      <c r="B4" s="6"/>
      <c r="C4" s="7"/>
      <c r="D4" s="7"/>
      <c r="E4" s="7"/>
      <c r="F4" s="7"/>
      <c r="G4" s="8" t="s">
        <v>62</v>
      </c>
      <c r="H4" s="9" t="s">
        <v>87</v>
      </c>
    </row>
    <row r="5" spans="1:8" ht="14.25">
      <c r="A5" s="10"/>
      <c r="B5" s="11" t="s">
        <v>14</v>
      </c>
      <c r="C5" s="12"/>
      <c r="D5" s="12"/>
      <c r="E5" s="12"/>
      <c r="F5" s="12"/>
      <c r="G5" s="1" t="s">
        <v>61</v>
      </c>
      <c r="H5" s="13" t="s">
        <v>88</v>
      </c>
    </row>
    <row r="6" spans="1:8" ht="14.25">
      <c r="A6" s="10"/>
      <c r="B6" s="11"/>
      <c r="C6" s="12"/>
      <c r="D6" s="12"/>
      <c r="E6" s="12"/>
      <c r="F6" s="12"/>
      <c r="G6" s="1" t="s">
        <v>63</v>
      </c>
      <c r="H6" s="13" t="s">
        <v>89</v>
      </c>
    </row>
    <row r="7" spans="1:8" ht="15" thickBot="1">
      <c r="A7" s="14"/>
      <c r="B7" s="15"/>
      <c r="C7" s="16"/>
      <c r="D7" s="16"/>
      <c r="E7" s="16"/>
      <c r="F7" s="16"/>
      <c r="G7" s="17" t="s">
        <v>84</v>
      </c>
      <c r="H7" s="18" t="s">
        <v>84</v>
      </c>
    </row>
    <row r="8" spans="1:8" ht="15" thickTop="1">
      <c r="A8" s="10"/>
      <c r="B8" s="11"/>
      <c r="C8" s="12"/>
      <c r="D8" s="12"/>
      <c r="E8" s="12"/>
      <c r="F8" s="12"/>
      <c r="G8" s="19"/>
      <c r="H8" s="20"/>
    </row>
    <row r="9" spans="1:8" ht="14.25">
      <c r="A9" s="21" t="s">
        <v>15</v>
      </c>
      <c r="B9" s="11" t="s">
        <v>16</v>
      </c>
      <c r="C9" s="12"/>
      <c r="D9" s="12"/>
      <c r="E9" s="12"/>
      <c r="F9" s="12"/>
      <c r="G9" s="19"/>
      <c r="H9" s="20"/>
    </row>
    <row r="10" spans="1:8" ht="14.25">
      <c r="A10" s="21" t="s">
        <v>17</v>
      </c>
      <c r="B10" s="11" t="s">
        <v>18</v>
      </c>
      <c r="C10" s="12"/>
      <c r="D10" s="12"/>
      <c r="E10" s="12"/>
      <c r="F10" s="12"/>
      <c r="G10" s="19"/>
      <c r="H10" s="20"/>
    </row>
    <row r="11" spans="1:8" ht="14.25">
      <c r="A11" s="21"/>
      <c r="B11" s="11" t="s">
        <v>19</v>
      </c>
      <c r="C11" s="12"/>
      <c r="D11" s="12"/>
      <c r="E11" s="12"/>
      <c r="F11" s="12"/>
      <c r="G11" s="22">
        <v>12</v>
      </c>
      <c r="H11" s="23"/>
    </row>
    <row r="12" spans="1:8" ht="14.25">
      <c r="A12" s="21"/>
      <c r="B12" s="11" t="s">
        <v>20</v>
      </c>
      <c r="C12" s="12"/>
      <c r="D12" s="12"/>
      <c r="E12" s="12"/>
      <c r="F12" s="12"/>
      <c r="G12" s="22">
        <v>3</v>
      </c>
      <c r="H12" s="23"/>
    </row>
    <row r="13" spans="1:8" ht="4.5" customHeight="1">
      <c r="A13" s="21"/>
      <c r="B13" s="11"/>
      <c r="C13" s="12"/>
      <c r="D13" s="12"/>
      <c r="E13" s="12"/>
      <c r="F13" s="12"/>
      <c r="G13" s="22"/>
      <c r="H13" s="23"/>
    </row>
    <row r="14" spans="1:8" ht="14.25">
      <c r="A14" s="21" t="s">
        <v>21</v>
      </c>
      <c r="B14" s="11" t="s">
        <v>22</v>
      </c>
      <c r="C14" s="12"/>
      <c r="D14" s="12"/>
      <c r="E14" s="12"/>
      <c r="F14" s="12"/>
      <c r="G14" s="22"/>
      <c r="H14" s="23"/>
    </row>
    <row r="15" spans="1:8" ht="14.25">
      <c r="A15" s="21"/>
      <c r="B15" s="11" t="s">
        <v>23</v>
      </c>
      <c r="C15" s="12"/>
      <c r="D15" s="12"/>
      <c r="E15" s="12"/>
      <c r="F15" s="12"/>
      <c r="G15" s="22">
        <v>1.3</v>
      </c>
      <c r="H15" s="23">
        <v>1.3</v>
      </c>
    </row>
    <row r="16" spans="1:8" ht="14.25">
      <c r="A16" s="21"/>
      <c r="B16" s="11" t="s">
        <v>24</v>
      </c>
      <c r="C16" s="12"/>
      <c r="D16" s="12"/>
      <c r="E16" s="12"/>
      <c r="F16" s="12"/>
      <c r="G16" s="22">
        <v>1.63</v>
      </c>
      <c r="H16" s="23">
        <v>1.63</v>
      </c>
    </row>
    <row r="17" spans="1:8" ht="4.5" customHeight="1">
      <c r="A17" s="21"/>
      <c r="B17" s="11"/>
      <c r="C17" s="12"/>
      <c r="D17" s="12"/>
      <c r="E17" s="12"/>
      <c r="F17" s="12"/>
      <c r="G17" s="22"/>
      <c r="H17" s="23"/>
    </row>
    <row r="18" spans="1:8" ht="14.25">
      <c r="A18" s="21" t="s">
        <v>25</v>
      </c>
      <c r="B18" s="11" t="s">
        <v>26</v>
      </c>
      <c r="C18" s="12"/>
      <c r="D18" s="12"/>
      <c r="E18" s="12"/>
      <c r="F18" s="12"/>
      <c r="G18" s="22">
        <v>9</v>
      </c>
      <c r="H18" s="23">
        <v>9</v>
      </c>
    </row>
    <row r="19" spans="1:8" ht="14.25">
      <c r="A19" s="21" t="s">
        <v>27</v>
      </c>
      <c r="B19" s="11" t="s">
        <v>28</v>
      </c>
      <c r="C19" s="12"/>
      <c r="D19" s="12"/>
      <c r="E19" s="12"/>
      <c r="F19" s="12"/>
      <c r="G19" s="22">
        <v>0</v>
      </c>
      <c r="H19" s="23">
        <v>0</v>
      </c>
    </row>
    <row r="20" spans="1:8" ht="14.25">
      <c r="A20" s="21"/>
      <c r="B20" s="11"/>
      <c r="C20" s="12"/>
      <c r="D20" s="12"/>
      <c r="E20" s="12"/>
      <c r="F20" s="12"/>
      <c r="G20" s="22"/>
      <c r="H20" s="23"/>
    </row>
    <row r="21" spans="1:8" ht="14.25">
      <c r="A21" s="21" t="s">
        <v>29</v>
      </c>
      <c r="B21" s="11" t="s">
        <v>30</v>
      </c>
      <c r="C21" s="12"/>
      <c r="D21" s="12"/>
      <c r="E21" s="12"/>
      <c r="F21" s="12"/>
      <c r="G21" s="22"/>
      <c r="H21" s="23"/>
    </row>
    <row r="22" spans="1:8" ht="14.25">
      <c r="A22" s="21" t="s">
        <v>31</v>
      </c>
      <c r="B22" s="11" t="s">
        <v>32</v>
      </c>
      <c r="C22" s="12"/>
      <c r="D22" s="12"/>
      <c r="E22" s="12"/>
      <c r="F22" s="12"/>
      <c r="G22" s="22">
        <f>'[1]2005-2006'!$H$27</f>
        <v>17.41327300150829</v>
      </c>
      <c r="H22" s="23"/>
    </row>
    <row r="23" spans="1:8" ht="14.25">
      <c r="A23" s="21" t="s">
        <v>33</v>
      </c>
      <c r="B23" s="11" t="s">
        <v>34</v>
      </c>
      <c r="C23" s="12"/>
      <c r="D23" s="12"/>
      <c r="E23" s="12"/>
      <c r="F23" s="12"/>
      <c r="G23" s="22">
        <f>'[1]2005-2006'!$E$36</f>
        <v>11.538461538461538</v>
      </c>
      <c r="H23" s="23"/>
    </row>
    <row r="24" spans="1:8" ht="14.25">
      <c r="A24" s="21" t="s">
        <v>35</v>
      </c>
      <c r="B24" s="11" t="s">
        <v>36</v>
      </c>
      <c r="C24" s="12"/>
      <c r="D24" s="12"/>
      <c r="E24" s="12"/>
      <c r="F24" s="12"/>
      <c r="G24" s="22">
        <f>'[1]2005-2006'!$E$43</f>
        <v>22.22222222222222</v>
      </c>
      <c r="H24" s="23"/>
    </row>
    <row r="25" spans="1:8" ht="14.25">
      <c r="A25" s="21" t="s">
        <v>39</v>
      </c>
      <c r="B25" s="11" t="s">
        <v>37</v>
      </c>
      <c r="C25" s="12"/>
      <c r="D25" s="12"/>
      <c r="E25" s="12"/>
      <c r="F25" s="12"/>
      <c r="G25" s="22">
        <f>'[1]2005-2006'!$D$71</f>
        <v>3.8660326648749224</v>
      </c>
      <c r="H25" s="23"/>
    </row>
    <row r="26" spans="1:8" ht="14.25">
      <c r="A26" s="21" t="s">
        <v>40</v>
      </c>
      <c r="B26" s="11" t="s">
        <v>38</v>
      </c>
      <c r="C26" s="12"/>
      <c r="D26" s="12"/>
      <c r="E26" s="12"/>
      <c r="F26" s="12"/>
      <c r="G26" s="22">
        <f>'[1]2005-2006'!$D$79</f>
        <v>25</v>
      </c>
      <c r="H26" s="23"/>
    </row>
    <row r="27" spans="1:8" ht="14.25">
      <c r="A27" s="21"/>
      <c r="B27" s="11"/>
      <c r="C27" s="12"/>
      <c r="D27" s="12"/>
      <c r="E27" s="12"/>
      <c r="F27" s="12"/>
      <c r="G27" s="22"/>
      <c r="H27" s="23"/>
    </row>
    <row r="28" spans="1:8" ht="14.25">
      <c r="A28" s="21" t="s">
        <v>41</v>
      </c>
      <c r="B28" s="11" t="s">
        <v>42</v>
      </c>
      <c r="C28" s="12"/>
      <c r="D28" s="12"/>
      <c r="E28" s="12"/>
      <c r="F28" s="12"/>
      <c r="G28" s="22"/>
      <c r="H28" s="23"/>
    </row>
    <row r="29" spans="1:8" ht="14.25">
      <c r="A29" s="21" t="s">
        <v>43</v>
      </c>
      <c r="B29" s="11" t="s">
        <v>47</v>
      </c>
      <c r="C29" s="12"/>
      <c r="D29" s="24">
        <v>0.09</v>
      </c>
      <c r="E29" s="12" t="s">
        <v>48</v>
      </c>
      <c r="F29" s="25">
        <f>+G22</f>
        <v>17.41327300150829</v>
      </c>
      <c r="G29" s="22">
        <f>ROUND((0.09*G22),2)</f>
        <v>1.57</v>
      </c>
      <c r="H29" s="23"/>
    </row>
    <row r="30" spans="1:8" ht="14.25">
      <c r="A30" s="21" t="s">
        <v>44</v>
      </c>
      <c r="B30" s="11" t="s">
        <v>49</v>
      </c>
      <c r="C30" s="12"/>
      <c r="D30" s="24">
        <v>0.09</v>
      </c>
      <c r="E30" s="12" t="s">
        <v>48</v>
      </c>
      <c r="F30" s="25">
        <f>+G23</f>
        <v>11.538461538461538</v>
      </c>
      <c r="G30" s="22">
        <f>ROUND((0.09*G23),2)</f>
        <v>1.04</v>
      </c>
      <c r="H30" s="23"/>
    </row>
    <row r="31" spans="1:8" ht="14.25">
      <c r="A31" s="21" t="s">
        <v>45</v>
      </c>
      <c r="B31" s="11" t="s">
        <v>50</v>
      </c>
      <c r="C31" s="12"/>
      <c r="D31" s="24">
        <v>0.09</v>
      </c>
      <c r="E31" s="12" t="s">
        <v>48</v>
      </c>
      <c r="F31" s="25">
        <f>+G24</f>
        <v>22.22222222222222</v>
      </c>
      <c r="G31" s="22">
        <f>ROUND((0.09*G24),2)</f>
        <v>2</v>
      </c>
      <c r="H31" s="23"/>
    </row>
    <row r="32" spans="1:8" ht="14.25">
      <c r="A32" s="21" t="s">
        <v>46</v>
      </c>
      <c r="B32" s="11" t="s">
        <v>51</v>
      </c>
      <c r="C32" s="12"/>
      <c r="D32" s="24">
        <v>0.09</v>
      </c>
      <c r="E32" s="12" t="s">
        <v>48</v>
      </c>
      <c r="F32" s="25">
        <f>+G25</f>
        <v>3.8660326648749224</v>
      </c>
      <c r="G32" s="22">
        <f>ROUND((0.09*G25),2)</f>
        <v>0.35</v>
      </c>
      <c r="H32" s="23"/>
    </row>
    <row r="33" spans="1:8" ht="14.25">
      <c r="A33" s="21"/>
      <c r="B33" s="11"/>
      <c r="C33" s="12"/>
      <c r="D33" s="24"/>
      <c r="E33" s="12"/>
      <c r="F33" s="12"/>
      <c r="G33" s="22"/>
      <c r="H33" s="23"/>
    </row>
    <row r="34" spans="1:8" ht="14.25">
      <c r="A34" s="21" t="s">
        <v>52</v>
      </c>
      <c r="B34" s="11" t="s">
        <v>53</v>
      </c>
      <c r="C34" s="12"/>
      <c r="D34" s="12"/>
      <c r="E34" s="12"/>
      <c r="F34" s="12"/>
      <c r="G34" s="22"/>
      <c r="H34" s="23"/>
    </row>
    <row r="35" spans="1:8" ht="14.25">
      <c r="A35" s="21" t="s">
        <v>54</v>
      </c>
      <c r="B35" s="11" t="s">
        <v>47</v>
      </c>
      <c r="C35" s="12"/>
      <c r="D35" s="26" t="s">
        <v>58</v>
      </c>
      <c r="E35" s="12" t="s">
        <v>48</v>
      </c>
      <c r="F35" s="25">
        <f>+G22</f>
        <v>17.41327300150829</v>
      </c>
      <c r="G35" s="22">
        <f>ROUND((2.93*G22/100),2)</f>
        <v>0.51</v>
      </c>
      <c r="H35" s="23"/>
    </row>
    <row r="36" spans="1:8" ht="14.25">
      <c r="A36" s="21" t="s">
        <v>55</v>
      </c>
      <c r="B36" s="11" t="s">
        <v>49</v>
      </c>
      <c r="C36" s="12"/>
      <c r="D36" s="26" t="s">
        <v>58</v>
      </c>
      <c r="E36" s="12" t="s">
        <v>48</v>
      </c>
      <c r="F36" s="25">
        <f>+G23</f>
        <v>11.538461538461538</v>
      </c>
      <c r="G36" s="22">
        <f>ROUND((2.93*G23/100),2)</f>
        <v>0.34</v>
      </c>
      <c r="H36" s="23"/>
    </row>
    <row r="37" spans="1:8" ht="14.25">
      <c r="A37" s="21" t="s">
        <v>56</v>
      </c>
      <c r="B37" s="11" t="s">
        <v>50</v>
      </c>
      <c r="C37" s="12"/>
      <c r="D37" s="26" t="s">
        <v>58</v>
      </c>
      <c r="E37" s="12" t="s">
        <v>48</v>
      </c>
      <c r="F37" s="25">
        <f>+G24</f>
        <v>22.22222222222222</v>
      </c>
      <c r="G37" s="22">
        <f>ROUND((2.93*G24/100),2)</f>
        <v>0.65</v>
      </c>
      <c r="H37" s="23"/>
    </row>
    <row r="38" spans="1:8" ht="14.25">
      <c r="A38" s="21" t="s">
        <v>57</v>
      </c>
      <c r="B38" s="11" t="s">
        <v>51</v>
      </c>
      <c r="C38" s="12"/>
      <c r="D38" s="26" t="s">
        <v>58</v>
      </c>
      <c r="E38" s="12" t="s">
        <v>48</v>
      </c>
      <c r="F38" s="25">
        <f>+G25</f>
        <v>3.8660326648749224</v>
      </c>
      <c r="G38" s="22">
        <f>ROUND((2.93*G25/100),2)</f>
        <v>0.11</v>
      </c>
      <c r="H38" s="23"/>
    </row>
    <row r="39" spans="1:8" ht="14.25">
      <c r="A39" s="21"/>
      <c r="B39" s="11"/>
      <c r="C39" s="12"/>
      <c r="D39" s="12"/>
      <c r="E39" s="12"/>
      <c r="F39" s="12"/>
      <c r="G39" s="22"/>
      <c r="H39" s="23"/>
    </row>
    <row r="40" spans="1:8" ht="14.25">
      <c r="A40" s="21" t="s">
        <v>59</v>
      </c>
      <c r="B40" s="11" t="s">
        <v>60</v>
      </c>
      <c r="C40" s="12"/>
      <c r="D40" s="12"/>
      <c r="E40" s="12"/>
      <c r="F40" s="12"/>
      <c r="G40" s="22">
        <v>0</v>
      </c>
      <c r="H40" s="23"/>
    </row>
    <row r="41" spans="1:8" ht="14.25">
      <c r="A41" s="21"/>
      <c r="B41" s="11" t="s">
        <v>65</v>
      </c>
      <c r="C41" s="12"/>
      <c r="D41" s="12"/>
      <c r="E41" s="12"/>
      <c r="F41" s="12"/>
      <c r="G41" s="22"/>
      <c r="H41" s="23"/>
    </row>
    <row r="42" spans="1:8" ht="14.25">
      <c r="A42" s="27"/>
      <c r="B42" s="28"/>
      <c r="C42" s="29"/>
      <c r="D42" s="29"/>
      <c r="E42" s="29"/>
      <c r="F42" s="29"/>
      <c r="G42" s="30"/>
      <c r="H42" s="31"/>
    </row>
    <row r="43" spans="1:8" ht="14.25">
      <c r="A43" s="21"/>
      <c r="B43" s="12"/>
      <c r="C43" s="12"/>
      <c r="D43" s="12"/>
      <c r="E43" s="12"/>
      <c r="F43" s="12"/>
      <c r="G43" s="22"/>
      <c r="H43" s="23"/>
    </row>
    <row r="44" spans="1:8" ht="14.25">
      <c r="A44" s="21"/>
      <c r="B44" s="12" t="s">
        <v>64</v>
      </c>
      <c r="C44" s="12"/>
      <c r="D44" s="12"/>
      <c r="E44" s="12"/>
      <c r="F44" s="12"/>
      <c r="G44" s="22">
        <f>SUM(G9:G42)</f>
        <v>113.53998942706698</v>
      </c>
      <c r="H44" s="23">
        <f>SUM(H9:H42)</f>
        <v>11.93</v>
      </c>
    </row>
    <row r="45" spans="1:8" ht="14.25">
      <c r="A45" s="27"/>
      <c r="B45" s="29"/>
      <c r="C45" s="29"/>
      <c r="D45" s="29"/>
      <c r="E45" s="29"/>
      <c r="F45" s="29"/>
      <c r="G45" s="30"/>
      <c r="H45" s="31"/>
    </row>
    <row r="46" spans="1:8" ht="14.25">
      <c r="A46" s="21"/>
      <c r="B46" s="12"/>
      <c r="C46" s="12"/>
      <c r="D46" s="12"/>
      <c r="E46" s="12"/>
      <c r="F46" s="12"/>
      <c r="G46" s="22"/>
      <c r="H46" s="23"/>
    </row>
    <row r="47" spans="1:8" ht="14.25">
      <c r="A47" s="21"/>
      <c r="B47" s="12" t="s">
        <v>67</v>
      </c>
      <c r="C47" s="12"/>
      <c r="D47" s="12"/>
      <c r="E47" s="12"/>
      <c r="F47" s="12"/>
      <c r="G47" s="22"/>
      <c r="H47" s="23"/>
    </row>
    <row r="48" spans="1:8" ht="14.25">
      <c r="A48" s="21"/>
      <c r="B48" s="12"/>
      <c r="C48" s="12"/>
      <c r="D48" s="12" t="s">
        <v>1</v>
      </c>
      <c r="E48" s="12"/>
      <c r="F48" s="12"/>
      <c r="G48" s="22">
        <f>+'Costo hora hombre'!C26</f>
        <v>3.82</v>
      </c>
      <c r="H48" s="23"/>
    </row>
    <row r="49" spans="1:8" ht="14.25">
      <c r="A49" s="21"/>
      <c r="B49" s="12"/>
      <c r="C49" s="12"/>
      <c r="D49" s="12" t="s">
        <v>2</v>
      </c>
      <c r="E49" s="12"/>
      <c r="F49" s="12"/>
      <c r="G49" s="22">
        <f>+'Costo hora hombre'!D26</f>
        <v>3.57</v>
      </c>
      <c r="H49" s="23"/>
    </row>
    <row r="50" spans="1:8" ht="14.25">
      <c r="A50" s="21"/>
      <c r="B50" s="12"/>
      <c r="C50" s="12"/>
      <c r="D50" s="12" t="s">
        <v>3</v>
      </c>
      <c r="E50" s="12"/>
      <c r="F50" s="12"/>
      <c r="G50" s="22">
        <f>+'Costo hora hombre'!E26</f>
        <v>3.57</v>
      </c>
      <c r="H50" s="23"/>
    </row>
    <row r="51" spans="1:8" ht="14.25">
      <c r="A51" s="27"/>
      <c r="B51" s="29"/>
      <c r="C51" s="29"/>
      <c r="D51" s="29"/>
      <c r="E51" s="29"/>
      <c r="F51" s="29"/>
      <c r="G51" s="30"/>
      <c r="H51" s="31"/>
    </row>
    <row r="52" spans="1:8" ht="14.25">
      <c r="A52" s="21"/>
      <c r="B52" s="12"/>
      <c r="C52" s="12"/>
      <c r="D52" s="12"/>
      <c r="E52" s="12"/>
      <c r="F52" s="12"/>
      <c r="G52" s="22"/>
      <c r="H52" s="23"/>
    </row>
    <row r="53" spans="1:8" ht="15">
      <c r="A53" s="32"/>
      <c r="B53" s="33" t="s">
        <v>66</v>
      </c>
      <c r="C53" s="33"/>
      <c r="D53" s="33" t="s">
        <v>1</v>
      </c>
      <c r="E53" s="33"/>
      <c r="F53" s="33"/>
      <c r="G53" s="34">
        <v>117.16</v>
      </c>
      <c r="H53" s="35">
        <f>+G44+G48</f>
        <v>117.35998942706698</v>
      </c>
    </row>
    <row r="54" spans="1:8" ht="15">
      <c r="A54" s="32"/>
      <c r="B54" s="33"/>
      <c r="C54" s="33"/>
      <c r="D54" s="33" t="s">
        <v>2</v>
      </c>
      <c r="E54" s="33"/>
      <c r="F54" s="33"/>
      <c r="G54" s="34">
        <v>116.94</v>
      </c>
      <c r="H54" s="35">
        <f>+G44+G49</f>
        <v>117.10998942706698</v>
      </c>
    </row>
    <row r="55" spans="1:8" ht="15">
      <c r="A55" s="32"/>
      <c r="B55" s="33"/>
      <c r="C55" s="33"/>
      <c r="D55" s="33" t="s">
        <v>3</v>
      </c>
      <c r="E55" s="33"/>
      <c r="F55" s="33"/>
      <c r="G55" s="34">
        <v>116.93</v>
      </c>
      <c r="H55" s="35">
        <f>+G44+G50</f>
        <v>117.10998942706698</v>
      </c>
    </row>
    <row r="56" spans="1:8" ht="14.25">
      <c r="A56" s="36"/>
      <c r="B56" s="37"/>
      <c r="C56" s="37"/>
      <c r="D56" s="37"/>
      <c r="E56" s="37"/>
      <c r="F56" s="37"/>
      <c r="G56" s="38"/>
      <c r="H56" s="39"/>
    </row>
    <row r="57" spans="1:8" ht="15">
      <c r="A57" s="40"/>
      <c r="B57" s="41"/>
      <c r="C57" s="41"/>
      <c r="D57" s="41"/>
      <c r="E57" s="41"/>
      <c r="F57" s="41"/>
      <c r="G57" s="42"/>
      <c r="H57" s="42"/>
    </row>
    <row r="58" spans="1:8" ht="15">
      <c r="A58" s="40"/>
      <c r="B58" s="41"/>
      <c r="C58" s="41"/>
      <c r="D58" s="41"/>
      <c r="E58" s="41"/>
      <c r="F58" s="41"/>
      <c r="G58" s="42"/>
      <c r="H58" s="42"/>
    </row>
    <row r="59" spans="1:8" ht="15">
      <c r="A59" s="40"/>
      <c r="B59" s="41"/>
      <c r="C59" s="41"/>
      <c r="D59" s="41"/>
      <c r="E59" s="41"/>
      <c r="F59" s="41"/>
      <c r="G59" s="42"/>
      <c r="H59" s="42"/>
    </row>
    <row r="60" spans="1:8" ht="15">
      <c r="A60" s="40"/>
      <c r="B60" s="41"/>
      <c r="C60" s="41"/>
      <c r="D60" s="41"/>
      <c r="E60" s="41"/>
      <c r="F60" s="41"/>
      <c r="G60" s="42"/>
      <c r="H60" s="42"/>
    </row>
    <row r="61" spans="1:8" ht="15">
      <c r="A61" s="40"/>
      <c r="B61" s="41"/>
      <c r="C61" s="41"/>
      <c r="D61" s="41"/>
      <c r="E61" s="41"/>
      <c r="F61" s="41"/>
      <c r="G61" s="42"/>
      <c r="H61" s="42"/>
    </row>
    <row r="62" spans="1:8" ht="15">
      <c r="A62" s="40"/>
      <c r="B62" s="41"/>
      <c r="C62" s="41"/>
      <c r="D62" s="41"/>
      <c r="E62" s="41"/>
      <c r="F62" s="41"/>
      <c r="G62" s="41"/>
      <c r="H62" s="41"/>
    </row>
    <row r="63" spans="1:8" ht="15">
      <c r="A63" s="40"/>
      <c r="B63" s="41"/>
      <c r="C63" s="41"/>
      <c r="D63" s="41"/>
      <c r="E63" s="41"/>
      <c r="F63" s="41"/>
      <c r="G63" s="41"/>
      <c r="H63" s="41"/>
    </row>
    <row r="64" spans="1:8" ht="15">
      <c r="A64" s="40"/>
      <c r="B64" s="41"/>
      <c r="C64" s="41"/>
      <c r="D64" s="41"/>
      <c r="E64" s="41"/>
      <c r="F64" s="41"/>
      <c r="G64" s="41"/>
      <c r="H64" s="41"/>
    </row>
    <row r="65" spans="1:8" ht="15">
      <c r="A65" s="40"/>
      <c r="B65" s="41"/>
      <c r="C65" s="41"/>
      <c r="D65" s="41"/>
      <c r="E65" s="41"/>
      <c r="F65" s="41"/>
      <c r="G65" s="41"/>
      <c r="H65" s="41"/>
    </row>
    <row r="66" spans="1:8" ht="15">
      <c r="A66" s="40"/>
      <c r="B66" s="41"/>
      <c r="C66" s="41"/>
      <c r="D66" s="41"/>
      <c r="E66" s="41"/>
      <c r="F66" s="41"/>
      <c r="G66" s="41"/>
      <c r="H66" s="41"/>
    </row>
    <row r="67" spans="1:8" ht="15">
      <c r="A67" s="40"/>
      <c r="B67" s="41"/>
      <c r="C67" s="41"/>
      <c r="D67" s="41"/>
      <c r="E67" s="41"/>
      <c r="F67" s="41"/>
      <c r="G67" s="41"/>
      <c r="H67" s="41"/>
    </row>
    <row r="68" spans="1:8" ht="15">
      <c r="A68" s="40"/>
      <c r="B68" s="41"/>
      <c r="C68" s="41"/>
      <c r="D68" s="41"/>
      <c r="E68" s="41"/>
      <c r="F68" s="41"/>
      <c r="G68" s="41"/>
      <c r="H68" s="41"/>
    </row>
    <row r="69" spans="1:8" ht="15">
      <c r="A69" s="40"/>
      <c r="B69" s="41"/>
      <c r="C69" s="41"/>
      <c r="D69" s="41"/>
      <c r="E69" s="41"/>
      <c r="F69" s="41"/>
      <c r="G69" s="41"/>
      <c r="H69" s="41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3"/>
    </row>
    <row r="84" ht="12.75">
      <c r="A84" s="43"/>
    </row>
    <row r="85" ht="12.75">
      <c r="A85" s="43"/>
    </row>
    <row r="86" ht="12.75">
      <c r="A86" s="43"/>
    </row>
    <row r="87" ht="12.75">
      <c r="A87" s="43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</sheetData>
  <mergeCells count="2">
    <mergeCell ref="A1:H1"/>
    <mergeCell ref="A2:H2"/>
  </mergeCells>
  <printOptions horizontalCentered="1" verticalCentered="1"/>
  <pageMargins left="0.984251968503937" right="0.7874015748031497" top="0.7874015748031497" bottom="0.7874015748031497" header="0" footer="0"/>
  <pageSetup orientation="portrait" paperSize="9" scale="75" r:id="rId1"/>
  <headerFooter alignWithMargins="0">
    <oddFooter>&amp;LAsignatura: Ingeniería Económica I
Docente: Ing. Jorge Luis Martínez Santos, Profesor Auxiliar
Ciclo Académico: 2005E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="75" zoomScaleNormal="75" workbookViewId="0" topLeftCell="A1">
      <selection activeCell="D35" sqref="D35"/>
    </sheetView>
  </sheetViews>
  <sheetFormatPr defaultColWidth="11.421875" defaultRowHeight="12.75"/>
  <cols>
    <col min="1" max="1" width="5.421875" style="3" customWidth="1"/>
    <col min="2" max="2" width="45.140625" style="3" customWidth="1"/>
    <col min="3" max="5" width="11.421875" style="3" customWidth="1"/>
    <col min="6" max="6" width="10.00390625" style="3" customWidth="1"/>
    <col min="7" max="7" width="10.7109375" style="3" customWidth="1"/>
    <col min="8" max="8" width="33.28125" style="3" customWidth="1"/>
    <col min="9" max="16384" width="11.421875" style="3" customWidth="1"/>
  </cols>
  <sheetData>
    <row r="1" spans="1:11" ht="15">
      <c r="A1" s="44" t="s">
        <v>68</v>
      </c>
      <c r="B1" s="44"/>
      <c r="C1" s="44"/>
      <c r="D1" s="44"/>
      <c r="E1" s="44"/>
      <c r="F1" s="44" t="s">
        <v>99</v>
      </c>
      <c r="G1" s="44"/>
      <c r="H1" s="44"/>
      <c r="I1" s="44"/>
      <c r="J1" s="44"/>
      <c r="K1" s="44"/>
    </row>
    <row r="2" spans="1:11" ht="15">
      <c r="A2" s="44" t="s">
        <v>98</v>
      </c>
      <c r="B2" s="44"/>
      <c r="C2" s="44"/>
      <c r="D2" s="44"/>
      <c r="E2" s="44"/>
      <c r="F2" s="45"/>
      <c r="G2" s="45"/>
      <c r="H2" s="45"/>
      <c r="I2" s="45"/>
      <c r="J2" s="45"/>
      <c r="K2" s="45"/>
    </row>
    <row r="3" spans="1:11" ht="18" customHeight="1">
      <c r="A3" s="45"/>
      <c r="B3" s="45"/>
      <c r="C3" s="45"/>
      <c r="D3" s="45"/>
      <c r="E3" s="45"/>
      <c r="F3" s="46" t="s">
        <v>9</v>
      </c>
      <c r="G3" s="47"/>
      <c r="H3" s="47"/>
      <c r="I3" s="48" t="s">
        <v>8</v>
      </c>
      <c r="J3" s="49"/>
      <c r="K3" s="50"/>
    </row>
    <row r="4" spans="1:11" ht="18" customHeight="1" thickBot="1">
      <c r="A4" s="51"/>
      <c r="B4" s="52"/>
      <c r="C4" s="52"/>
      <c r="D4" s="52"/>
      <c r="E4" s="53"/>
      <c r="F4" s="54"/>
      <c r="G4" s="55"/>
      <c r="H4" s="55"/>
      <c r="I4" s="56" t="s">
        <v>10</v>
      </c>
      <c r="J4" s="56" t="s">
        <v>11</v>
      </c>
      <c r="K4" s="57" t="s">
        <v>12</v>
      </c>
    </row>
    <row r="5" spans="1:11" ht="15" thickTop="1">
      <c r="A5" s="58" t="s">
        <v>69</v>
      </c>
      <c r="B5" s="59"/>
      <c r="C5" s="59"/>
      <c r="D5" s="59"/>
      <c r="E5" s="60"/>
      <c r="F5" s="61"/>
      <c r="G5" s="62"/>
      <c r="H5" s="62"/>
      <c r="I5" s="63"/>
      <c r="J5" s="63"/>
      <c r="K5" s="64"/>
    </row>
    <row r="6" spans="1:11" ht="14.25">
      <c r="A6" s="65"/>
      <c r="B6" s="66"/>
      <c r="C6" s="66"/>
      <c r="D6" s="66"/>
      <c r="E6" s="67"/>
      <c r="F6" s="61" t="s">
        <v>95</v>
      </c>
      <c r="G6" s="62"/>
      <c r="H6" s="62"/>
      <c r="I6" s="68">
        <f>+C14</f>
        <v>35.09</v>
      </c>
      <c r="J6" s="68">
        <f>+D14</f>
        <v>31.36</v>
      </c>
      <c r="K6" s="35">
        <f>+E14</f>
        <v>28.029999999999998</v>
      </c>
    </row>
    <row r="7" spans="1:11" ht="14.25">
      <c r="A7" s="46" t="s">
        <v>70</v>
      </c>
      <c r="B7" s="69"/>
      <c r="C7" s="70" t="s">
        <v>8</v>
      </c>
      <c r="D7" s="59"/>
      <c r="E7" s="60"/>
      <c r="F7" s="61" t="s">
        <v>78</v>
      </c>
      <c r="G7" s="62"/>
      <c r="H7" s="62"/>
      <c r="I7" s="68"/>
      <c r="J7" s="68"/>
      <c r="K7" s="35"/>
    </row>
    <row r="8" spans="1:11" ht="4.5" customHeight="1">
      <c r="A8" s="71"/>
      <c r="B8" s="72"/>
      <c r="C8" s="70"/>
      <c r="D8" s="59"/>
      <c r="E8" s="60"/>
      <c r="F8" s="61"/>
      <c r="G8" s="62"/>
      <c r="H8" s="62"/>
      <c r="I8" s="68"/>
      <c r="J8" s="68"/>
      <c r="K8" s="35"/>
    </row>
    <row r="9" spans="1:11" ht="14.25">
      <c r="A9" s="71"/>
      <c r="B9" s="72"/>
      <c r="C9" s="73"/>
      <c r="D9" s="74"/>
      <c r="E9" s="75"/>
      <c r="F9" s="61" t="s">
        <v>4</v>
      </c>
      <c r="G9" s="62"/>
      <c r="H9" s="62"/>
      <c r="I9" s="76" t="s">
        <v>90</v>
      </c>
      <c r="J9" s="76" t="s">
        <v>91</v>
      </c>
      <c r="K9" s="77" t="s">
        <v>91</v>
      </c>
    </row>
    <row r="10" spans="1:11" ht="14.25">
      <c r="A10" s="71"/>
      <c r="B10" s="72"/>
      <c r="C10" s="78" t="s">
        <v>10</v>
      </c>
      <c r="D10" s="79" t="s">
        <v>11</v>
      </c>
      <c r="E10" s="80" t="s">
        <v>12</v>
      </c>
      <c r="F10" s="61"/>
      <c r="G10" s="62"/>
      <c r="H10" s="62"/>
      <c r="I10" s="68">
        <f>ROUND((0.32*I6),2)</f>
        <v>11.23</v>
      </c>
      <c r="J10" s="68">
        <f>ROUND((0.3*J6),2)</f>
        <v>9.41</v>
      </c>
      <c r="K10" s="35">
        <f>ROUND((0.3*K6),2)</f>
        <v>8.41</v>
      </c>
    </row>
    <row r="11" spans="1:11" ht="4.5" customHeight="1">
      <c r="A11" s="71"/>
      <c r="B11" s="72"/>
      <c r="C11" s="78"/>
      <c r="D11" s="79"/>
      <c r="E11" s="80"/>
      <c r="F11" s="61"/>
      <c r="G11" s="62"/>
      <c r="H11" s="62"/>
      <c r="I11" s="68"/>
      <c r="J11" s="68"/>
      <c r="K11" s="35"/>
    </row>
    <row r="12" spans="1:11" ht="15" thickBot="1">
      <c r="A12" s="81"/>
      <c r="B12" s="82"/>
      <c r="C12" s="83"/>
      <c r="D12" s="84"/>
      <c r="E12" s="85"/>
      <c r="F12" s="61" t="s">
        <v>0</v>
      </c>
      <c r="G12" s="62"/>
      <c r="H12" s="62"/>
      <c r="I12" s="68"/>
      <c r="J12" s="68"/>
      <c r="K12" s="35"/>
    </row>
    <row r="13" spans="1:11" ht="15" thickTop="1">
      <c r="A13" s="86"/>
      <c r="B13" s="87"/>
      <c r="C13" s="88"/>
      <c r="D13" s="88"/>
      <c r="E13" s="89"/>
      <c r="F13" s="61" t="s">
        <v>1</v>
      </c>
      <c r="G13" s="90">
        <f>+'Tabla de % Ben.Soc.'!G53</f>
        <v>117.16</v>
      </c>
      <c r="H13" s="90" t="s">
        <v>92</v>
      </c>
      <c r="I13" s="68">
        <f>ROUND((G13*I6/100),2)</f>
        <v>41.11</v>
      </c>
      <c r="J13" s="68">
        <f>ROUND((G14*J6/100),2)</f>
        <v>36.67</v>
      </c>
      <c r="K13" s="35">
        <f>ROUND((G15*K6/100),2)</f>
        <v>32.78</v>
      </c>
    </row>
    <row r="14" spans="1:11" ht="14.25">
      <c r="A14" s="91">
        <v>1</v>
      </c>
      <c r="B14" s="63" t="s">
        <v>71</v>
      </c>
      <c r="C14" s="68">
        <f>33.59+1.5</f>
        <v>35.09</v>
      </c>
      <c r="D14" s="68">
        <f>30.06+1.3</f>
        <v>31.36</v>
      </c>
      <c r="E14" s="35">
        <f>26.83+1.2</f>
        <v>28.029999999999998</v>
      </c>
      <c r="F14" s="61" t="s">
        <v>2</v>
      </c>
      <c r="G14" s="90">
        <f>+'Tabla de % Ben.Soc.'!G54</f>
        <v>116.94</v>
      </c>
      <c r="H14" s="90" t="s">
        <v>92</v>
      </c>
      <c r="I14" s="68"/>
      <c r="J14" s="68"/>
      <c r="K14" s="35"/>
    </row>
    <row r="15" spans="1:11" ht="14.25">
      <c r="A15" s="91"/>
      <c r="B15" s="63"/>
      <c r="C15" s="68"/>
      <c r="D15" s="68"/>
      <c r="E15" s="35"/>
      <c r="F15" s="61" t="s">
        <v>3</v>
      </c>
      <c r="G15" s="90">
        <f>+'Tabla de % Ben.Soc.'!G55</f>
        <v>116.93</v>
      </c>
      <c r="H15" s="90" t="s">
        <v>92</v>
      </c>
      <c r="I15" s="68"/>
      <c r="J15" s="68"/>
      <c r="K15" s="35"/>
    </row>
    <row r="16" spans="1:11" ht="4.5" customHeight="1">
      <c r="A16" s="91"/>
      <c r="B16" s="63"/>
      <c r="C16" s="68"/>
      <c r="D16" s="68"/>
      <c r="E16" s="35"/>
      <c r="F16" s="61"/>
      <c r="G16" s="62"/>
      <c r="H16" s="62"/>
      <c r="I16" s="68"/>
      <c r="J16" s="68"/>
      <c r="K16" s="35"/>
    </row>
    <row r="17" spans="1:11" ht="14.25">
      <c r="A17" s="91">
        <v>2</v>
      </c>
      <c r="B17" s="63" t="s">
        <v>72</v>
      </c>
      <c r="C17" s="68"/>
      <c r="D17" s="68"/>
      <c r="E17" s="35"/>
      <c r="F17" s="61" t="s">
        <v>5</v>
      </c>
      <c r="G17" s="62"/>
      <c r="H17" s="62"/>
      <c r="I17" s="68">
        <v>7.2</v>
      </c>
      <c r="J17" s="68">
        <v>7.2</v>
      </c>
      <c r="K17" s="35">
        <v>7.2</v>
      </c>
    </row>
    <row r="18" spans="1:11" ht="14.25">
      <c r="A18" s="91"/>
      <c r="B18" s="63" t="s">
        <v>76</v>
      </c>
      <c r="C18" s="68">
        <f>ROUND((0.32*C14),2)</f>
        <v>11.23</v>
      </c>
      <c r="D18" s="68">
        <f>ROUND((0.3*D14),2)</f>
        <v>9.41</v>
      </c>
      <c r="E18" s="35">
        <f>ROUND((0.3*E14),2)</f>
        <v>8.41</v>
      </c>
      <c r="F18" s="61" t="s">
        <v>6</v>
      </c>
      <c r="G18" s="62"/>
      <c r="H18" s="62"/>
      <c r="I18" s="68"/>
      <c r="J18" s="68"/>
      <c r="K18" s="35"/>
    </row>
    <row r="19" spans="1:11" ht="4.5" customHeight="1">
      <c r="A19" s="91"/>
      <c r="B19" s="63"/>
      <c r="C19" s="68"/>
      <c r="D19" s="68"/>
      <c r="E19" s="35"/>
      <c r="F19" s="61"/>
      <c r="G19" s="62"/>
      <c r="H19" s="62"/>
      <c r="I19" s="68"/>
      <c r="J19" s="68"/>
      <c r="K19" s="35"/>
    </row>
    <row r="20" spans="1:11" ht="14.25">
      <c r="A20" s="91">
        <v>3</v>
      </c>
      <c r="B20" s="63" t="s">
        <v>73</v>
      </c>
      <c r="C20" s="68">
        <f>ROUND((C18*0.1193),2)</f>
        <v>1.34</v>
      </c>
      <c r="D20" s="68">
        <f>ROUND((D18*0.1193),2)</f>
        <v>1.12</v>
      </c>
      <c r="E20" s="35">
        <f>ROUND((E18*0.1193),2)</f>
        <v>1</v>
      </c>
      <c r="F20" s="61" t="s">
        <v>7</v>
      </c>
      <c r="G20" s="62"/>
      <c r="H20" s="62"/>
      <c r="I20" s="68">
        <v>0.6</v>
      </c>
      <c r="J20" s="68">
        <v>0.6</v>
      </c>
      <c r="K20" s="35">
        <v>0.6</v>
      </c>
    </row>
    <row r="21" spans="1:11" ht="6" customHeight="1">
      <c r="A21" s="91"/>
      <c r="B21" s="92" t="s">
        <v>74</v>
      </c>
      <c r="C21" s="68"/>
      <c r="D21" s="68"/>
      <c r="E21" s="35"/>
      <c r="F21" s="93"/>
      <c r="G21" s="94"/>
      <c r="H21" s="94"/>
      <c r="I21" s="95"/>
      <c r="J21" s="95"/>
      <c r="K21" s="96"/>
    </row>
    <row r="22" spans="1:11" ht="6" customHeight="1">
      <c r="A22" s="91"/>
      <c r="B22" s="97"/>
      <c r="C22" s="68"/>
      <c r="D22" s="68"/>
      <c r="E22" s="35"/>
      <c r="F22" s="61"/>
      <c r="G22" s="62"/>
      <c r="H22" s="62"/>
      <c r="I22" s="68"/>
      <c r="J22" s="68"/>
      <c r="K22" s="35"/>
    </row>
    <row r="23" spans="1:11" ht="14.25">
      <c r="A23" s="91"/>
      <c r="B23" s="63" t="s">
        <v>77</v>
      </c>
      <c r="C23" s="68"/>
      <c r="D23" s="68"/>
      <c r="E23" s="35"/>
      <c r="F23" s="61" t="s">
        <v>93</v>
      </c>
      <c r="G23" s="62"/>
      <c r="H23" s="62"/>
      <c r="I23" s="68">
        <f>SUM(I6:I22)</f>
        <v>95.23</v>
      </c>
      <c r="J23" s="68">
        <f>SUM(J6:J22)</f>
        <v>85.24</v>
      </c>
      <c r="K23" s="35">
        <f>SUM(K6:K22)</f>
        <v>77.02</v>
      </c>
    </row>
    <row r="24" spans="1:11" ht="4.5" customHeight="1">
      <c r="A24" s="91"/>
      <c r="B24" s="63"/>
      <c r="C24" s="68"/>
      <c r="D24" s="68"/>
      <c r="E24" s="35"/>
      <c r="F24" s="93"/>
      <c r="G24" s="94"/>
      <c r="H24" s="94"/>
      <c r="I24" s="95"/>
      <c r="J24" s="95"/>
      <c r="K24" s="96"/>
    </row>
    <row r="25" spans="1:11" ht="4.5" customHeight="1">
      <c r="A25" s="91"/>
      <c r="B25" s="63"/>
      <c r="C25" s="68"/>
      <c r="D25" s="68"/>
      <c r="E25" s="35"/>
      <c r="F25" s="61"/>
      <c r="G25" s="62"/>
      <c r="H25" s="62"/>
      <c r="I25" s="68"/>
      <c r="J25" s="68"/>
      <c r="K25" s="35"/>
    </row>
    <row r="26" spans="1:11" ht="15">
      <c r="A26" s="91">
        <v>4</v>
      </c>
      <c r="B26" s="63" t="s">
        <v>75</v>
      </c>
      <c r="C26" s="68">
        <f>ROUND((C20/C14*100),2)</f>
        <v>3.82</v>
      </c>
      <c r="D26" s="68">
        <f>ROUND((D20/D14*100),2)</f>
        <v>3.57</v>
      </c>
      <c r="E26" s="35">
        <f>ROUND((E20/E14*100),2)</f>
        <v>3.57</v>
      </c>
      <c r="F26" s="98" t="s">
        <v>94</v>
      </c>
      <c r="G26" s="33"/>
      <c r="H26" s="33"/>
      <c r="I26" s="34">
        <f>ROUND((I23/8),2)</f>
        <v>11.9</v>
      </c>
      <c r="J26" s="34">
        <f>ROUND((J23/8),2)</f>
        <v>10.66</v>
      </c>
      <c r="K26" s="99">
        <f>ROUND((K23/8),2)</f>
        <v>9.63</v>
      </c>
    </row>
    <row r="27" spans="1:11" ht="12" customHeight="1">
      <c r="A27" s="91"/>
      <c r="B27" s="63" t="s">
        <v>85</v>
      </c>
      <c r="C27" s="68"/>
      <c r="D27" s="68"/>
      <c r="E27" s="35"/>
      <c r="F27" s="100"/>
      <c r="G27" s="37"/>
      <c r="H27" s="37"/>
      <c r="I27" s="38"/>
      <c r="J27" s="38"/>
      <c r="K27" s="39"/>
    </row>
    <row r="28" spans="1:11" ht="14.25">
      <c r="A28" s="91"/>
      <c r="B28" s="63"/>
      <c r="C28" s="68"/>
      <c r="D28" s="68"/>
      <c r="E28" s="35"/>
      <c r="F28" s="45"/>
      <c r="G28" s="45"/>
      <c r="H28" s="45"/>
      <c r="I28" s="101"/>
      <c r="J28" s="101"/>
      <c r="K28" s="101"/>
    </row>
    <row r="29" spans="1:11" ht="4.5" customHeight="1">
      <c r="A29" s="102"/>
      <c r="B29" s="103"/>
      <c r="C29" s="38"/>
      <c r="D29" s="38"/>
      <c r="E29" s="39"/>
      <c r="F29" s="51"/>
      <c r="G29" s="52"/>
      <c r="H29" s="52"/>
      <c r="I29" s="104"/>
      <c r="J29" s="104"/>
      <c r="K29" s="105"/>
    </row>
    <row r="30" spans="6:11" ht="14.25">
      <c r="F30" s="61" t="s">
        <v>96</v>
      </c>
      <c r="G30" s="62"/>
      <c r="H30" s="62"/>
      <c r="I30" s="68">
        <v>0.1</v>
      </c>
      <c r="J30" s="68">
        <v>0.1</v>
      </c>
      <c r="K30" s="35">
        <v>0.1</v>
      </c>
    </row>
    <row r="31" spans="6:11" ht="14.25">
      <c r="F31" s="61" t="s">
        <v>97</v>
      </c>
      <c r="G31" s="62"/>
      <c r="H31" s="62"/>
      <c r="I31" s="76" t="s">
        <v>86</v>
      </c>
      <c r="J31" s="76" t="s">
        <v>86</v>
      </c>
      <c r="K31" s="77" t="s">
        <v>86</v>
      </c>
    </row>
    <row r="32" spans="6:11" ht="4.5" customHeight="1">
      <c r="F32" s="93"/>
      <c r="G32" s="94"/>
      <c r="H32" s="94"/>
      <c r="I32" s="95"/>
      <c r="J32" s="95"/>
      <c r="K32" s="96"/>
    </row>
    <row r="33" spans="6:11" ht="4.5" customHeight="1">
      <c r="F33" s="61"/>
      <c r="G33" s="62"/>
      <c r="H33" s="62"/>
      <c r="I33" s="68"/>
      <c r="J33" s="68"/>
      <c r="K33" s="35"/>
    </row>
    <row r="34" spans="6:11" ht="14.25">
      <c r="F34" s="61" t="s">
        <v>79</v>
      </c>
      <c r="G34" s="62"/>
      <c r="H34" s="62"/>
      <c r="I34" s="68">
        <f>ROUND((0.05*I6),2)</f>
        <v>1.75</v>
      </c>
      <c r="J34" s="68">
        <f>ROUND((0.05*J6),2)</f>
        <v>1.57</v>
      </c>
      <c r="K34" s="35">
        <f>ROUND((0.05*K6),2)</f>
        <v>1.4</v>
      </c>
    </row>
    <row r="35" spans="6:11" ht="14.25">
      <c r="F35" s="61" t="s">
        <v>80</v>
      </c>
      <c r="G35" s="62"/>
      <c r="H35" s="62"/>
      <c r="I35" s="76" t="s">
        <v>86</v>
      </c>
      <c r="J35" s="76" t="s">
        <v>86</v>
      </c>
      <c r="K35" s="77" t="s">
        <v>86</v>
      </c>
    </row>
    <row r="36" spans="6:11" ht="4.5" customHeight="1">
      <c r="F36" s="93"/>
      <c r="G36" s="94"/>
      <c r="H36" s="94"/>
      <c r="I36" s="95"/>
      <c r="J36" s="95"/>
      <c r="K36" s="96"/>
    </row>
    <row r="37" spans="6:11" ht="4.5" customHeight="1">
      <c r="F37" s="61"/>
      <c r="G37" s="62"/>
      <c r="H37" s="62"/>
      <c r="I37" s="68"/>
      <c r="J37" s="68"/>
      <c r="K37" s="35"/>
    </row>
    <row r="38" spans="6:11" ht="14.25">
      <c r="F38" s="61" t="s">
        <v>81</v>
      </c>
      <c r="G38" s="62"/>
      <c r="H38" s="62"/>
      <c r="I38" s="68">
        <v>0.4</v>
      </c>
      <c r="J38" s="68">
        <v>0.4</v>
      </c>
      <c r="K38" s="35">
        <v>0.4</v>
      </c>
    </row>
    <row r="39" spans="6:11" ht="14.25">
      <c r="F39" s="93"/>
      <c r="G39" s="94"/>
      <c r="H39" s="94"/>
      <c r="I39" s="106" t="s">
        <v>86</v>
      </c>
      <c r="J39" s="106" t="s">
        <v>86</v>
      </c>
      <c r="K39" s="107" t="s">
        <v>86</v>
      </c>
    </row>
    <row r="40" spans="6:11" ht="4.5" customHeight="1">
      <c r="F40" s="61"/>
      <c r="G40" s="62"/>
      <c r="H40" s="62"/>
      <c r="I40" s="68"/>
      <c r="J40" s="68"/>
      <c r="K40" s="35"/>
    </row>
    <row r="41" spans="6:11" ht="14.25">
      <c r="F41" s="61" t="s">
        <v>82</v>
      </c>
      <c r="G41" s="62"/>
      <c r="H41" s="62"/>
      <c r="I41" s="68">
        <f>ROUND((0.2*I6),2)</f>
        <v>7.02</v>
      </c>
      <c r="J41" s="68">
        <f>ROUND((0.2*J6),2)</f>
        <v>6.27</v>
      </c>
      <c r="K41" s="35">
        <f>ROUND((0.2*K6),2)</f>
        <v>5.61</v>
      </c>
    </row>
    <row r="42" spans="6:11" ht="14.25">
      <c r="F42" s="61" t="s">
        <v>83</v>
      </c>
      <c r="G42" s="62"/>
      <c r="H42" s="62"/>
      <c r="I42" s="76" t="s">
        <v>86</v>
      </c>
      <c r="J42" s="76" t="s">
        <v>86</v>
      </c>
      <c r="K42" s="77" t="s">
        <v>86</v>
      </c>
    </row>
    <row r="43" spans="6:11" ht="4.5" customHeight="1">
      <c r="F43" s="100"/>
      <c r="G43" s="37"/>
      <c r="H43" s="37"/>
      <c r="I43" s="38"/>
      <c r="J43" s="38"/>
      <c r="K43" s="39"/>
    </row>
    <row r="44" spans="6:11" ht="14.25">
      <c r="F44" s="45"/>
      <c r="G44" s="45"/>
      <c r="H44" s="45"/>
      <c r="I44" s="45"/>
      <c r="J44" s="45"/>
      <c r="K44" s="45"/>
    </row>
    <row r="45" spans="6:11" ht="14.25">
      <c r="F45" s="45"/>
      <c r="G45" s="45"/>
      <c r="H45" s="45"/>
      <c r="I45" s="45"/>
      <c r="J45" s="45"/>
      <c r="K45" s="45"/>
    </row>
    <row r="46" spans="6:11" ht="14.25">
      <c r="F46" s="45"/>
      <c r="G46" s="45"/>
      <c r="H46" s="45"/>
      <c r="I46" s="45"/>
      <c r="J46" s="45"/>
      <c r="K46" s="45"/>
    </row>
    <row r="47" spans="6:11" ht="14.25">
      <c r="F47" s="45"/>
      <c r="G47" s="45"/>
      <c r="H47" s="45"/>
      <c r="I47" s="45"/>
      <c r="J47" s="45"/>
      <c r="K47" s="45"/>
    </row>
    <row r="48" spans="6:11" ht="14.25">
      <c r="F48" s="45"/>
      <c r="G48" s="45"/>
      <c r="H48" s="45"/>
      <c r="I48" s="45"/>
      <c r="J48" s="45"/>
      <c r="K48" s="45"/>
    </row>
    <row r="49" spans="6:11" ht="14.25">
      <c r="F49" s="45"/>
      <c r="G49" s="45"/>
      <c r="H49" s="45"/>
      <c r="I49" s="45"/>
      <c r="J49" s="45"/>
      <c r="K49" s="45"/>
    </row>
    <row r="50" spans="6:11" ht="14.25">
      <c r="F50" s="45"/>
      <c r="G50" s="45"/>
      <c r="H50" s="45"/>
      <c r="I50" s="45"/>
      <c r="J50" s="45"/>
      <c r="K50" s="45"/>
    </row>
    <row r="51" spans="6:11" ht="14.25">
      <c r="F51" s="45"/>
      <c r="G51" s="45"/>
      <c r="H51" s="45"/>
      <c r="I51" s="45"/>
      <c r="J51" s="45"/>
      <c r="K51" s="45"/>
    </row>
    <row r="52" spans="6:11" ht="14.25">
      <c r="F52" s="45"/>
      <c r="G52" s="45"/>
      <c r="H52" s="45"/>
      <c r="I52" s="45"/>
      <c r="J52" s="45"/>
      <c r="K52" s="45"/>
    </row>
    <row r="53" spans="6:11" ht="14.25">
      <c r="F53" s="45"/>
      <c r="G53" s="45"/>
      <c r="H53" s="45"/>
      <c r="I53" s="45"/>
      <c r="J53" s="45"/>
      <c r="K53" s="45"/>
    </row>
    <row r="54" spans="6:11" ht="14.25">
      <c r="F54" s="45"/>
      <c r="G54" s="45"/>
      <c r="H54" s="45"/>
      <c r="I54" s="45"/>
      <c r="J54" s="45"/>
      <c r="K54" s="45"/>
    </row>
    <row r="55" spans="6:11" ht="14.25">
      <c r="F55" s="45"/>
      <c r="G55" s="45"/>
      <c r="H55" s="45"/>
      <c r="I55" s="45"/>
      <c r="J55" s="45"/>
      <c r="K55" s="45"/>
    </row>
    <row r="56" spans="6:11" ht="14.25">
      <c r="F56" s="45"/>
      <c r="G56" s="45"/>
      <c r="H56" s="45"/>
      <c r="I56" s="45"/>
      <c r="J56" s="45"/>
      <c r="K56" s="45"/>
    </row>
    <row r="57" spans="6:11" ht="14.25">
      <c r="F57" s="45"/>
      <c r="G57" s="45"/>
      <c r="H57" s="45"/>
      <c r="I57" s="45"/>
      <c r="J57" s="45"/>
      <c r="K57" s="45"/>
    </row>
    <row r="58" spans="6:11" ht="14.25">
      <c r="F58" s="45"/>
      <c r="G58" s="45"/>
      <c r="H58" s="45"/>
      <c r="I58" s="45"/>
      <c r="J58" s="45"/>
      <c r="K58" s="45"/>
    </row>
    <row r="59" spans="6:11" ht="14.25">
      <c r="F59" s="45"/>
      <c r="G59" s="45"/>
      <c r="H59" s="45"/>
      <c r="I59" s="45"/>
      <c r="J59" s="45"/>
      <c r="K59" s="45"/>
    </row>
    <row r="60" spans="6:11" ht="14.25">
      <c r="F60" s="45"/>
      <c r="G60" s="45"/>
      <c r="H60" s="45"/>
      <c r="I60" s="45"/>
      <c r="J60" s="45"/>
      <c r="K60" s="45"/>
    </row>
    <row r="61" spans="6:11" ht="14.25">
      <c r="F61" s="45"/>
      <c r="G61" s="45"/>
      <c r="H61" s="45"/>
      <c r="I61" s="45"/>
      <c r="J61" s="45"/>
      <c r="K61" s="45"/>
    </row>
    <row r="62" spans="6:11" ht="14.25">
      <c r="F62" s="45"/>
      <c r="G62" s="45"/>
      <c r="H62" s="45"/>
      <c r="I62" s="45"/>
      <c r="J62" s="45"/>
      <c r="K62" s="45"/>
    </row>
    <row r="63" spans="6:11" ht="14.25">
      <c r="F63" s="45"/>
      <c r="G63" s="45"/>
      <c r="H63" s="45"/>
      <c r="I63" s="45"/>
      <c r="J63" s="45"/>
      <c r="K63" s="45"/>
    </row>
    <row r="64" spans="6:11" ht="14.25">
      <c r="F64" s="45"/>
      <c r="G64" s="45"/>
      <c r="H64" s="45"/>
      <c r="I64" s="45"/>
      <c r="J64" s="45"/>
      <c r="K64" s="45"/>
    </row>
    <row r="65" spans="6:11" ht="14.25">
      <c r="F65" s="45"/>
      <c r="G65" s="45"/>
      <c r="H65" s="45"/>
      <c r="I65" s="45"/>
      <c r="J65" s="45"/>
      <c r="K65" s="45"/>
    </row>
    <row r="66" spans="6:11" ht="14.25">
      <c r="F66" s="45"/>
      <c r="G66" s="45"/>
      <c r="H66" s="45"/>
      <c r="I66" s="45"/>
      <c r="J66" s="45"/>
      <c r="K66" s="45"/>
    </row>
    <row r="67" spans="6:11" ht="14.25">
      <c r="F67" s="45"/>
      <c r="G67" s="45"/>
      <c r="H67" s="45"/>
      <c r="I67" s="45"/>
      <c r="J67" s="45"/>
      <c r="K67" s="45"/>
    </row>
    <row r="68" spans="6:11" ht="15">
      <c r="F68" s="41"/>
      <c r="G68" s="41"/>
      <c r="H68" s="41"/>
      <c r="I68" s="41"/>
      <c r="J68" s="41"/>
      <c r="K68" s="41"/>
    </row>
    <row r="69" spans="6:11" ht="15">
      <c r="F69" s="41"/>
      <c r="G69" s="41"/>
      <c r="H69" s="41"/>
      <c r="I69" s="41"/>
      <c r="J69" s="41"/>
      <c r="K69" s="41"/>
    </row>
    <row r="70" spans="6:11" ht="15">
      <c r="F70" s="41"/>
      <c r="G70" s="41"/>
      <c r="H70" s="41"/>
      <c r="I70" s="41"/>
      <c r="J70" s="41"/>
      <c r="K70" s="41"/>
    </row>
    <row r="71" spans="6:11" ht="15">
      <c r="F71" s="41"/>
      <c r="G71" s="41"/>
      <c r="H71" s="41"/>
      <c r="I71" s="41"/>
      <c r="J71" s="41"/>
      <c r="K71" s="41"/>
    </row>
    <row r="72" spans="6:11" ht="15">
      <c r="F72" s="41"/>
      <c r="G72" s="41"/>
      <c r="H72" s="41"/>
      <c r="I72" s="41"/>
      <c r="J72" s="41"/>
      <c r="K72" s="41"/>
    </row>
  </sheetData>
  <mergeCells count="10">
    <mergeCell ref="B21:B22"/>
    <mergeCell ref="A5:E5"/>
    <mergeCell ref="A7:B12"/>
    <mergeCell ref="C8:E8"/>
    <mergeCell ref="C7:E7"/>
    <mergeCell ref="I3:K3"/>
    <mergeCell ref="F1:K1"/>
    <mergeCell ref="F3:H4"/>
    <mergeCell ref="A1:E1"/>
    <mergeCell ref="A2:E2"/>
  </mergeCells>
  <printOptions horizontalCentered="1" verticalCentered="1"/>
  <pageMargins left="0.984251968503937" right="0.7874015748031497" top="0.7874015748031497" bottom="0.7874015748031497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Martinez Santos</dc:creator>
  <cp:keywords/>
  <dc:description/>
  <cp:lastModifiedBy>Cliente Exclusivo</cp:lastModifiedBy>
  <cp:lastPrinted>2007-08-01T01:51:50Z</cp:lastPrinted>
  <dcterms:created xsi:type="dcterms:W3CDTF">2004-12-14T15:57:57Z</dcterms:created>
  <dcterms:modified xsi:type="dcterms:W3CDTF">2007-08-01T01:52:44Z</dcterms:modified>
  <cp:category/>
  <cp:version/>
  <cp:contentType/>
  <cp:contentStatus/>
</cp:coreProperties>
</file>