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9135" windowHeight="9915" activeTab="2"/>
  </bookViews>
  <sheets>
    <sheet name="Hoja1" sheetId="1" r:id="rId1"/>
    <sheet name="Hoja2" sheetId="2" r:id="rId2"/>
    <sheet name="Hoja3" sheetId="3" r:id="rId3"/>
  </sheets>
  <definedNames>
    <definedName name="_xlnm.Print_Area" localSheetId="2">Hoja3!$A$1:$AA$116</definedName>
  </definedNames>
  <calcPr calcId="124519"/>
</workbook>
</file>

<file path=xl/calcChain.xml><?xml version="1.0" encoding="utf-8"?>
<calcChain xmlns="http://schemas.openxmlformats.org/spreadsheetml/2006/main">
  <c r="Y7" i="3"/>
  <c r="Y6" l="1"/>
  <c r="AA84"/>
  <c r="V49" s="1"/>
  <c r="Y84"/>
  <c r="V84"/>
  <c r="Y49"/>
  <c r="T49"/>
  <c r="S49"/>
  <c r="P49"/>
  <c r="L49"/>
  <c r="K49"/>
  <c r="H49"/>
  <c r="F49"/>
  <c r="E49"/>
  <c r="T84"/>
  <c r="S84"/>
  <c r="O84"/>
  <c r="P84"/>
  <c r="M84"/>
  <c r="L84"/>
  <c r="K84"/>
  <c r="H84"/>
  <c r="B84"/>
  <c r="E84"/>
  <c r="F84"/>
  <c r="V80"/>
  <c r="T80"/>
  <c r="P80"/>
  <c r="L80"/>
  <c r="H80"/>
  <c r="F80"/>
  <c r="D80"/>
  <c r="V45"/>
  <c r="T45"/>
  <c r="P45"/>
  <c r="L45"/>
  <c r="H45"/>
  <c r="F45"/>
  <c r="D45"/>
  <c r="D33"/>
  <c r="D32"/>
  <c r="D31"/>
  <c r="P30"/>
  <c r="D30"/>
  <c r="D29"/>
  <c r="I29" s="1"/>
  <c r="P28"/>
  <c r="D28"/>
  <c r="D27"/>
  <c r="D26"/>
  <c r="D25"/>
  <c r="P29" s="1"/>
  <c r="D24"/>
  <c r="P23"/>
  <c r="D23"/>
  <c r="W22"/>
  <c r="P22"/>
  <c r="I22"/>
  <c r="D22"/>
  <c r="I28" s="1"/>
  <c r="W21"/>
  <c r="P21"/>
  <c r="I21"/>
  <c r="D21"/>
  <c r="P20"/>
  <c r="P24" s="1"/>
  <c r="I20"/>
  <c r="I23" s="1"/>
  <c r="D20"/>
  <c r="P16"/>
  <c r="W20" s="1"/>
  <c r="W15"/>
  <c r="P15"/>
  <c r="I15"/>
  <c r="W14"/>
  <c r="P14"/>
  <c r="I14"/>
  <c r="P13"/>
  <c r="P17" s="1"/>
  <c r="I13"/>
  <c r="I16" s="1"/>
  <c r="P9"/>
  <c r="P8"/>
  <c r="I8"/>
  <c r="W13" s="1"/>
  <c r="A90"/>
  <c r="Q92" s="1"/>
  <c r="P7"/>
  <c r="I7"/>
  <c r="I9" s="1"/>
  <c r="J8" s="1"/>
  <c r="D46" s="1"/>
  <c r="A55"/>
  <c r="E96" i="2"/>
  <c r="H49"/>
  <c r="K96"/>
  <c r="H96"/>
  <c r="E50"/>
  <c r="F50"/>
  <c r="H50"/>
  <c r="M85"/>
  <c r="M84"/>
  <c r="L84"/>
  <c r="T84" s="1"/>
  <c r="K84"/>
  <c r="H84"/>
  <c r="K49"/>
  <c r="S84"/>
  <c r="P84"/>
  <c r="Y49"/>
  <c r="V49"/>
  <c r="E49"/>
  <c r="F49"/>
  <c r="AA84"/>
  <c r="Y84"/>
  <c r="V84"/>
  <c r="F84"/>
  <c r="B84"/>
  <c r="E84"/>
  <c r="V80"/>
  <c r="X80" s="1"/>
  <c r="T80"/>
  <c r="P80"/>
  <c r="R80" s="1"/>
  <c r="L80"/>
  <c r="H80"/>
  <c r="J80" s="1"/>
  <c r="F80"/>
  <c r="D80"/>
  <c r="V45"/>
  <c r="X45" s="1"/>
  <c r="T45"/>
  <c r="P45"/>
  <c r="L45"/>
  <c r="H45"/>
  <c r="J45" s="1"/>
  <c r="F45"/>
  <c r="D45"/>
  <c r="D33"/>
  <c r="D32"/>
  <c r="D31"/>
  <c r="P30"/>
  <c r="D30"/>
  <c r="D29"/>
  <c r="I29" s="1"/>
  <c r="P28"/>
  <c r="D28"/>
  <c r="D27"/>
  <c r="D26"/>
  <c r="D25"/>
  <c r="P29" s="1"/>
  <c r="D24"/>
  <c r="P23"/>
  <c r="D23"/>
  <c r="W22"/>
  <c r="P22"/>
  <c r="I22"/>
  <c r="D22"/>
  <c r="I28" s="1"/>
  <c r="W21"/>
  <c r="P21"/>
  <c r="I21"/>
  <c r="J21" s="1"/>
  <c r="S45" s="1"/>
  <c r="D21"/>
  <c r="P20"/>
  <c r="P24" s="1"/>
  <c r="I20"/>
  <c r="I23" s="1"/>
  <c r="D20"/>
  <c r="P16"/>
  <c r="W20" s="1"/>
  <c r="W15"/>
  <c r="P15"/>
  <c r="I15"/>
  <c r="W14"/>
  <c r="P14"/>
  <c r="I14"/>
  <c r="P13"/>
  <c r="P17" s="1"/>
  <c r="I13"/>
  <c r="I16" s="1"/>
  <c r="P9"/>
  <c r="W19" s="1"/>
  <c r="P8"/>
  <c r="I8"/>
  <c r="W13" s="1"/>
  <c r="Y7"/>
  <c r="A90" s="1"/>
  <c r="P7"/>
  <c r="P10" s="1"/>
  <c r="Q8" s="1"/>
  <c r="E80" s="1"/>
  <c r="I7"/>
  <c r="I9" s="1"/>
  <c r="J8" s="1"/>
  <c r="D46" s="1"/>
  <c r="Y6"/>
  <c r="A55" s="1"/>
  <c r="F61" i="1"/>
  <c r="E61"/>
  <c r="V61"/>
  <c r="T61"/>
  <c r="S61"/>
  <c r="P61"/>
  <c r="L61"/>
  <c r="K61"/>
  <c r="H61"/>
  <c r="T45"/>
  <c r="T80"/>
  <c r="Y7"/>
  <c r="A90" s="1"/>
  <c r="F45"/>
  <c r="D45" s="1"/>
  <c r="V80"/>
  <c r="X80" s="1"/>
  <c r="P80"/>
  <c r="R80" s="1"/>
  <c r="L80"/>
  <c r="H80"/>
  <c r="J80" s="1"/>
  <c r="F80"/>
  <c r="D80" s="1"/>
  <c r="V45"/>
  <c r="X45" s="1"/>
  <c r="P45"/>
  <c r="R45" s="1"/>
  <c r="L45"/>
  <c r="H45"/>
  <c r="Y6"/>
  <c r="A55" s="1"/>
  <c r="D21"/>
  <c r="I14" s="1"/>
  <c r="D22"/>
  <c r="I21" s="1"/>
  <c r="D23"/>
  <c r="P14" s="1"/>
  <c r="D24"/>
  <c r="P21" s="1"/>
  <c r="D25"/>
  <c r="P29" s="1"/>
  <c r="D26"/>
  <c r="P7" s="1"/>
  <c r="D27"/>
  <c r="P13" s="1"/>
  <c r="D28"/>
  <c r="P20" s="1"/>
  <c r="D29"/>
  <c r="P28" s="1"/>
  <c r="D30"/>
  <c r="P9" s="1"/>
  <c r="W19" s="1"/>
  <c r="D31"/>
  <c r="P16" s="1"/>
  <c r="W20" s="1"/>
  <c r="D32"/>
  <c r="P23" s="1"/>
  <c r="W21" s="1"/>
  <c r="D33"/>
  <c r="P30" s="1"/>
  <c r="W22" s="1"/>
  <c r="D20"/>
  <c r="I7" s="1"/>
  <c r="I92" i="3" l="1"/>
  <c r="W92"/>
  <c r="C92"/>
  <c r="Q57"/>
  <c r="I57"/>
  <c r="W57"/>
  <c r="C57"/>
  <c r="E85" s="1"/>
  <c r="Q15"/>
  <c r="K80" s="1"/>
  <c r="Q14"/>
  <c r="I80" s="1"/>
  <c r="Q13"/>
  <c r="J79" s="1"/>
  <c r="J21"/>
  <c r="S45" s="1"/>
  <c r="Q23"/>
  <c r="R81" s="1"/>
  <c r="J15"/>
  <c r="J46" s="1"/>
  <c r="J14"/>
  <c r="K45" s="1"/>
  <c r="J13"/>
  <c r="I45" s="1"/>
  <c r="J22"/>
  <c r="R46" s="1"/>
  <c r="J20"/>
  <c r="Q45" s="1"/>
  <c r="I30"/>
  <c r="J28" s="1"/>
  <c r="W45" s="1"/>
  <c r="W16"/>
  <c r="Q21"/>
  <c r="Q80" s="1"/>
  <c r="Q22"/>
  <c r="S80" s="1"/>
  <c r="P10"/>
  <c r="Q8" s="1"/>
  <c r="E80" s="1"/>
  <c r="W19"/>
  <c r="Q20"/>
  <c r="R79" s="1"/>
  <c r="P31"/>
  <c r="Q30" s="1"/>
  <c r="X81" s="1"/>
  <c r="J45"/>
  <c r="X45"/>
  <c r="R80"/>
  <c r="J7"/>
  <c r="E45" s="1"/>
  <c r="Q16"/>
  <c r="J81" s="1"/>
  <c r="R45"/>
  <c r="J80"/>
  <c r="X80"/>
  <c r="L49" i="2"/>
  <c r="O84"/>
  <c r="Q92"/>
  <c r="T49"/>
  <c r="S49"/>
  <c r="Q57" s="1"/>
  <c r="W92"/>
  <c r="I92"/>
  <c r="C92"/>
  <c r="W23"/>
  <c r="X22" s="1"/>
  <c r="W90" s="1"/>
  <c r="Q15"/>
  <c r="K80" s="1"/>
  <c r="Q14"/>
  <c r="I80" s="1"/>
  <c r="Q13"/>
  <c r="J79" s="1"/>
  <c r="Q23"/>
  <c r="R81" s="1"/>
  <c r="Q22"/>
  <c r="S80" s="1"/>
  <c r="Q20"/>
  <c r="R79" s="1"/>
  <c r="X21"/>
  <c r="Q90" s="1"/>
  <c r="P31"/>
  <c r="Q30" s="1"/>
  <c r="X81" s="1"/>
  <c r="J15"/>
  <c r="J46" s="1"/>
  <c r="J14"/>
  <c r="K45" s="1"/>
  <c r="J13"/>
  <c r="I45" s="1"/>
  <c r="J22"/>
  <c r="R46" s="1"/>
  <c r="J20"/>
  <c r="Q45" s="1"/>
  <c r="I30"/>
  <c r="J28"/>
  <c r="W45" s="1"/>
  <c r="J29"/>
  <c r="X46" s="1"/>
  <c r="W16"/>
  <c r="X20"/>
  <c r="I90" s="1"/>
  <c r="Q21"/>
  <c r="Q80" s="1"/>
  <c r="J7"/>
  <c r="E45" s="1"/>
  <c r="Q7"/>
  <c r="D79" s="1"/>
  <c r="Q9"/>
  <c r="D81" s="1"/>
  <c r="Q16"/>
  <c r="J81" s="1"/>
  <c r="Q28"/>
  <c r="X79" s="1"/>
  <c r="R45"/>
  <c r="J45" i="1"/>
  <c r="W23"/>
  <c r="X19" s="1"/>
  <c r="C90" s="1"/>
  <c r="C92" s="1"/>
  <c r="P31"/>
  <c r="Q28" s="1"/>
  <c r="X79" s="1"/>
  <c r="I8"/>
  <c r="I13"/>
  <c r="I15"/>
  <c r="W14" s="1"/>
  <c r="I20"/>
  <c r="I22"/>
  <c r="W15" s="1"/>
  <c r="I28"/>
  <c r="P8"/>
  <c r="P10" s="1"/>
  <c r="P22"/>
  <c r="I29"/>
  <c r="W16" s="1"/>
  <c r="P15"/>
  <c r="F85" i="3" l="1"/>
  <c r="H85" s="1"/>
  <c r="B85"/>
  <c r="K85"/>
  <c r="L85"/>
  <c r="W23"/>
  <c r="X16"/>
  <c r="W55" s="1"/>
  <c r="Q28"/>
  <c r="X79" s="1"/>
  <c r="Q9"/>
  <c r="D81" s="1"/>
  <c r="W17"/>
  <c r="J29"/>
  <c r="X46" s="1"/>
  <c r="Q29"/>
  <c r="W80" s="1"/>
  <c r="Q7"/>
  <c r="D79" s="1"/>
  <c r="W57" i="2"/>
  <c r="Y85" s="1"/>
  <c r="I57"/>
  <c r="Q29"/>
  <c r="W80" s="1"/>
  <c r="X19"/>
  <c r="C90" s="1"/>
  <c r="W17"/>
  <c r="X16" s="1"/>
  <c r="W55" s="1"/>
  <c r="Q29" i="1"/>
  <c r="W80" s="1"/>
  <c r="X22"/>
  <c r="W90" s="1"/>
  <c r="W92" s="1"/>
  <c r="Q30"/>
  <c r="X81" s="1"/>
  <c r="X20"/>
  <c r="I90" s="1"/>
  <c r="I92" s="1"/>
  <c r="X21"/>
  <c r="Q90" s="1"/>
  <c r="Q92" s="1"/>
  <c r="I9"/>
  <c r="J7" s="1"/>
  <c r="E45" s="1"/>
  <c r="W13"/>
  <c r="Q7"/>
  <c r="D79" s="1"/>
  <c r="Q9"/>
  <c r="D81" s="1"/>
  <c r="I30"/>
  <c r="J28" s="1"/>
  <c r="W45" s="1"/>
  <c r="I23"/>
  <c r="J21" s="1"/>
  <c r="S45" s="1"/>
  <c r="I16"/>
  <c r="J14" s="1"/>
  <c r="K45" s="1"/>
  <c r="P24"/>
  <c r="J29"/>
  <c r="X46" s="1"/>
  <c r="Q8"/>
  <c r="E80" s="1"/>
  <c r="J22"/>
  <c r="R46" s="1"/>
  <c r="J8"/>
  <c r="D46" s="1"/>
  <c r="P17"/>
  <c r="M85" i="3" l="1"/>
  <c r="F50"/>
  <c r="E50"/>
  <c r="H50"/>
  <c r="L50"/>
  <c r="K50"/>
  <c r="T85"/>
  <c r="AA85" s="1"/>
  <c r="O85"/>
  <c r="S85"/>
  <c r="P85"/>
  <c r="X22"/>
  <c r="W90" s="1"/>
  <c r="X20"/>
  <c r="I90" s="1"/>
  <c r="X21"/>
  <c r="Q90" s="1"/>
  <c r="X15"/>
  <c r="Q55" s="1"/>
  <c r="X14"/>
  <c r="I55" s="1"/>
  <c r="X13"/>
  <c r="C55" s="1"/>
  <c r="X19"/>
  <c r="C90" s="1"/>
  <c r="V85" i="2"/>
  <c r="AA85"/>
  <c r="X15"/>
  <c r="Q55" s="1"/>
  <c r="X14"/>
  <c r="I55" s="1"/>
  <c r="X13"/>
  <c r="C55" s="1"/>
  <c r="W17" i="1"/>
  <c r="X13" s="1"/>
  <c r="C55" s="1"/>
  <c r="C57" s="1"/>
  <c r="J15"/>
  <c r="J46" s="1"/>
  <c r="J13"/>
  <c r="I45" s="1"/>
  <c r="Q16"/>
  <c r="J81" s="1"/>
  <c r="Q14"/>
  <c r="I80" s="1"/>
  <c r="Q13"/>
  <c r="J79" s="1"/>
  <c r="Q20"/>
  <c r="R79" s="1"/>
  <c r="Q23"/>
  <c r="R81" s="1"/>
  <c r="Q21"/>
  <c r="Q80" s="1"/>
  <c r="Q15"/>
  <c r="K80" s="1"/>
  <c r="Q22"/>
  <c r="S80" s="1"/>
  <c r="J20"/>
  <c r="Q45" s="1"/>
  <c r="V85" i="3" l="1"/>
  <c r="Y85"/>
  <c r="C93" s="1"/>
  <c r="P50"/>
  <c r="T50"/>
  <c r="S50"/>
  <c r="V50"/>
  <c r="V50" i="2"/>
  <c r="Y50"/>
  <c r="F83" i="1"/>
  <c r="B83"/>
  <c r="F49" s="1"/>
  <c r="E83"/>
  <c r="X15"/>
  <c r="Q55" s="1"/>
  <c r="Q57" s="1"/>
  <c r="X16"/>
  <c r="W55" s="1"/>
  <c r="W57" s="1"/>
  <c r="X14"/>
  <c r="I55" s="1"/>
  <c r="I57" s="1"/>
  <c r="Y50" i="3" l="1"/>
  <c r="I58" s="1"/>
  <c r="W93"/>
  <c r="Q93"/>
  <c r="I93"/>
  <c r="AA83" i="1"/>
  <c r="V83"/>
  <c r="Y83"/>
  <c r="E49"/>
  <c r="K83"/>
  <c r="H83"/>
  <c r="M83"/>
  <c r="K49" s="1"/>
  <c r="L83"/>
  <c r="V49"/>
  <c r="Y49"/>
  <c r="W58" i="3" l="1"/>
  <c r="C58"/>
  <c r="Q58"/>
  <c r="E86"/>
  <c r="F86"/>
  <c r="M86" s="1"/>
  <c r="B86"/>
  <c r="E51" s="1"/>
  <c r="H86"/>
  <c r="S83" i="1"/>
  <c r="C93" s="1"/>
  <c r="O83"/>
  <c r="T83"/>
  <c r="P83"/>
  <c r="W93"/>
  <c r="Q93"/>
  <c r="H49"/>
  <c r="L49"/>
  <c r="I93"/>
  <c r="K86" i="3" l="1"/>
  <c r="L86"/>
  <c r="T86" s="1"/>
  <c r="AA86" s="1"/>
  <c r="F51"/>
  <c r="L51" s="1"/>
  <c r="O86"/>
  <c r="S49" i="1"/>
  <c r="P49"/>
  <c r="T49"/>
  <c r="P86" i="3" l="1"/>
  <c r="S86"/>
  <c r="V86"/>
  <c r="Y86"/>
  <c r="H51"/>
  <c r="K51"/>
  <c r="T51"/>
  <c r="S51"/>
  <c r="P51"/>
  <c r="I94"/>
  <c r="Y51"/>
  <c r="C94"/>
  <c r="I58" i="1"/>
  <c r="Q58"/>
  <c r="C58"/>
  <c r="W58"/>
  <c r="W59" i="3" l="1"/>
  <c r="Q59"/>
  <c r="I59"/>
  <c r="C59"/>
  <c r="V51"/>
  <c r="W94"/>
  <c r="Q94"/>
  <c r="E87"/>
  <c r="B87"/>
  <c r="F87"/>
  <c r="B84" i="1"/>
  <c r="F84"/>
  <c r="E84"/>
  <c r="V84"/>
  <c r="Y84"/>
  <c r="AA84"/>
  <c r="Y50" s="1"/>
  <c r="E52" i="3" l="1"/>
  <c r="F52"/>
  <c r="L87"/>
  <c r="K87"/>
  <c r="M87"/>
  <c r="H87"/>
  <c r="V50" i="1"/>
  <c r="F50"/>
  <c r="E50"/>
  <c r="M84"/>
  <c r="L84"/>
  <c r="K84"/>
  <c r="H84"/>
  <c r="L52" i="3" l="1"/>
  <c r="K52"/>
  <c r="H52"/>
  <c r="P87"/>
  <c r="O87"/>
  <c r="T87"/>
  <c r="AA87" s="1"/>
  <c r="S87"/>
  <c r="P84" i="1"/>
  <c r="T84"/>
  <c r="O84"/>
  <c r="S84"/>
  <c r="L50"/>
  <c r="K50"/>
  <c r="H50"/>
  <c r="I94"/>
  <c r="V87" i="3" l="1"/>
  <c r="Y87"/>
  <c r="T52"/>
  <c r="S52"/>
  <c r="P52"/>
  <c r="C95"/>
  <c r="Q94" i="1"/>
  <c r="C94"/>
  <c r="W94"/>
  <c r="T50"/>
  <c r="S50"/>
  <c r="C59" s="1"/>
  <c r="P50"/>
  <c r="Y52" i="3" l="1"/>
  <c r="C60" s="1"/>
  <c r="V52"/>
  <c r="W95"/>
  <c r="Q95"/>
  <c r="I95"/>
  <c r="W59" i="1"/>
  <c r="Q59"/>
  <c r="E85"/>
  <c r="F85"/>
  <c r="B85"/>
  <c r="F51" s="1"/>
  <c r="E51"/>
  <c r="V85"/>
  <c r="Y85"/>
  <c r="AA85"/>
  <c r="V51" s="1"/>
  <c r="I59"/>
  <c r="W60" i="3" l="1"/>
  <c r="Q60"/>
  <c r="I60"/>
  <c r="E88"/>
  <c r="F88"/>
  <c r="H88" s="1"/>
  <c r="B88"/>
  <c r="E53" s="1"/>
  <c r="M88"/>
  <c r="Y51" i="1"/>
  <c r="M85"/>
  <c r="K51" s="1"/>
  <c r="L85"/>
  <c r="K85"/>
  <c r="H85"/>
  <c r="L88" i="3" l="1"/>
  <c r="K88"/>
  <c r="F53"/>
  <c r="H53" s="1"/>
  <c r="P88"/>
  <c r="S88"/>
  <c r="T88"/>
  <c r="AA88" s="1"/>
  <c r="O88"/>
  <c r="O85" i="1"/>
  <c r="S85"/>
  <c r="W95" s="1"/>
  <c r="P85"/>
  <c r="T85"/>
  <c r="L51"/>
  <c r="Q95"/>
  <c r="H51"/>
  <c r="V88" i="3" l="1"/>
  <c r="Y88"/>
  <c r="C96" s="1"/>
  <c r="K53"/>
  <c r="L53"/>
  <c r="T53" s="1"/>
  <c r="I95" i="1"/>
  <c r="C95"/>
  <c r="S51"/>
  <c r="P51"/>
  <c r="T51"/>
  <c r="S53" i="3" l="1"/>
  <c r="P53"/>
  <c r="Y53"/>
  <c r="C61" s="1"/>
  <c r="V53"/>
  <c r="W96"/>
  <c r="Q96"/>
  <c r="I96"/>
  <c r="W60" i="1"/>
  <c r="I60"/>
  <c r="C60"/>
  <c r="Q60"/>
  <c r="W61" i="3" l="1"/>
  <c r="Q61"/>
  <c r="I61"/>
  <c r="E89"/>
  <c r="F89"/>
  <c r="M89" s="1"/>
  <c r="B89"/>
  <c r="E54" s="1"/>
  <c r="B86" i="1"/>
  <c r="F52" s="1"/>
  <c r="E86"/>
  <c r="F86"/>
  <c r="AA86"/>
  <c r="Y52" s="1"/>
  <c r="Y86"/>
  <c r="V86"/>
  <c r="V52"/>
  <c r="H89" i="3" l="1"/>
  <c r="K89"/>
  <c r="L89"/>
  <c r="S89" s="1"/>
  <c r="F54"/>
  <c r="L54" s="1"/>
  <c r="P89"/>
  <c r="E52" i="1"/>
  <c r="H86"/>
  <c r="L86"/>
  <c r="K86"/>
  <c r="M86"/>
  <c r="L52" s="1"/>
  <c r="K52"/>
  <c r="O89" i="3" l="1"/>
  <c r="T89"/>
  <c r="AA89" s="1"/>
  <c r="H54"/>
  <c r="K54"/>
  <c r="T54"/>
  <c r="S54"/>
  <c r="P54"/>
  <c r="H52" i="1"/>
  <c r="T86"/>
  <c r="O86"/>
  <c r="S52" s="1"/>
  <c r="Q61" s="1"/>
  <c r="S86"/>
  <c r="C96" s="1"/>
  <c r="P86"/>
  <c r="Y89" i="3" l="1"/>
  <c r="C97" s="1"/>
  <c r="V89"/>
  <c r="Y54"/>
  <c r="C62" s="1"/>
  <c r="V54"/>
  <c r="W97"/>
  <c r="Q97"/>
  <c r="I97"/>
  <c r="P52" i="1"/>
  <c r="I61"/>
  <c r="C61"/>
  <c r="Q96"/>
  <c r="W96"/>
  <c r="T52"/>
  <c r="W61"/>
  <c r="I96"/>
  <c r="W62" i="3" l="1"/>
  <c r="Q62"/>
  <c r="I62"/>
  <c r="F90"/>
  <c r="B90"/>
  <c r="F55" s="1"/>
  <c r="E90"/>
  <c r="E55"/>
  <c r="M90"/>
  <c r="H90"/>
  <c r="K90"/>
  <c r="L90"/>
  <c r="V87" i="1"/>
  <c r="Y87"/>
  <c r="AA87"/>
  <c r="V53" s="1"/>
  <c r="B87"/>
  <c r="F53" s="1"/>
  <c r="F87"/>
  <c r="E87"/>
  <c r="E53"/>
  <c r="Y53"/>
  <c r="H55" i="3" l="1"/>
  <c r="L55"/>
  <c r="K55"/>
  <c r="P90"/>
  <c r="S90"/>
  <c r="T90"/>
  <c r="AA90" s="1"/>
  <c r="O90"/>
  <c r="H87" i="1"/>
  <c r="K87"/>
  <c r="M87"/>
  <c r="L53" s="1"/>
  <c r="L87"/>
  <c r="H53"/>
  <c r="V90" i="3" l="1"/>
  <c r="Y90"/>
  <c r="T55"/>
  <c r="S55"/>
  <c r="P55"/>
  <c r="I98"/>
  <c r="P87" i="1"/>
  <c r="O87"/>
  <c r="P53" s="1"/>
  <c r="T87"/>
  <c r="S87"/>
  <c r="C97" s="1"/>
  <c r="K53"/>
  <c r="S53"/>
  <c r="Y55" i="3" l="1"/>
  <c r="C63" s="1"/>
  <c r="V55"/>
  <c r="W98"/>
  <c r="C98"/>
  <c r="Q98"/>
  <c r="T53" i="1"/>
  <c r="W97"/>
  <c r="I97"/>
  <c r="W62"/>
  <c r="V88" s="1"/>
  <c r="Q62"/>
  <c r="C62"/>
  <c r="I62"/>
  <c r="Y88"/>
  <c r="Q97"/>
  <c r="W63" i="3" l="1"/>
  <c r="Q63"/>
  <c r="I63"/>
  <c r="F91"/>
  <c r="K91" s="1"/>
  <c r="E91"/>
  <c r="B91"/>
  <c r="E56" s="1"/>
  <c r="L91"/>
  <c r="H91"/>
  <c r="M91"/>
  <c r="F88" i="1"/>
  <c r="E88"/>
  <c r="B88"/>
  <c r="AA88"/>
  <c r="V54" s="1"/>
  <c r="F56" i="3" l="1"/>
  <c r="L56" s="1"/>
  <c r="S91"/>
  <c r="P91"/>
  <c r="T91"/>
  <c r="AA91" s="1"/>
  <c r="O91"/>
  <c r="Y54" i="1"/>
  <c r="E54"/>
  <c r="F54"/>
  <c r="L88"/>
  <c r="K88"/>
  <c r="H88"/>
  <c r="M88"/>
  <c r="L54" s="1"/>
  <c r="V91" i="3" l="1"/>
  <c r="Y91"/>
  <c r="H56"/>
  <c r="K56"/>
  <c r="T56"/>
  <c r="S56"/>
  <c r="P56"/>
  <c r="I99"/>
  <c r="T88" i="1"/>
  <c r="O88"/>
  <c r="S88"/>
  <c r="P88"/>
  <c r="H54"/>
  <c r="K54"/>
  <c r="Y56" i="3" l="1"/>
  <c r="C64" s="1"/>
  <c r="V56"/>
  <c r="W99"/>
  <c r="Q99"/>
  <c r="C99"/>
  <c r="C98" i="1"/>
  <c r="Q98"/>
  <c r="W98"/>
  <c r="I98"/>
  <c r="T54"/>
  <c r="P54"/>
  <c r="S54"/>
  <c r="W64" i="3" l="1"/>
  <c r="Q64"/>
  <c r="I64"/>
  <c r="F92"/>
  <c r="H92" s="1"/>
  <c r="B92"/>
  <c r="E92"/>
  <c r="L92"/>
  <c r="C63" i="1"/>
  <c r="W63"/>
  <c r="I63"/>
  <c r="Q63"/>
  <c r="M92" i="3" l="1"/>
  <c r="K92"/>
  <c r="E57"/>
  <c r="F57"/>
  <c r="P92"/>
  <c r="S92"/>
  <c r="T92"/>
  <c r="AA92" s="1"/>
  <c r="O92"/>
  <c r="F89" i="1"/>
  <c r="B89"/>
  <c r="E55" s="1"/>
  <c r="E89"/>
  <c r="V89"/>
  <c r="AA89"/>
  <c r="Y89"/>
  <c r="V92" i="3" l="1"/>
  <c r="Y92"/>
  <c r="H57"/>
  <c r="L57"/>
  <c r="K57"/>
  <c r="C100"/>
  <c r="K89" i="1"/>
  <c r="L89"/>
  <c r="M89"/>
  <c r="H89"/>
  <c r="Y55"/>
  <c r="V55"/>
  <c r="F55"/>
  <c r="P57" i="3" l="1"/>
  <c r="T57"/>
  <c r="S57"/>
  <c r="W100"/>
  <c r="Q100"/>
  <c r="I100"/>
  <c r="L55" i="1"/>
  <c r="H55"/>
  <c r="K55"/>
  <c r="P89"/>
  <c r="T89"/>
  <c r="O89"/>
  <c r="S89"/>
  <c r="C99" s="1"/>
  <c r="V57" i="3" l="1"/>
  <c r="Y57"/>
  <c r="C65" s="1"/>
  <c r="S55" i="1"/>
  <c r="T55"/>
  <c r="P55"/>
  <c r="Q99"/>
  <c r="W99"/>
  <c r="C64"/>
  <c r="Q64"/>
  <c r="I64"/>
  <c r="W64"/>
  <c r="I99"/>
  <c r="W65" i="3" l="1"/>
  <c r="Q65"/>
  <c r="I65"/>
  <c r="F93"/>
  <c r="E93"/>
  <c r="B93"/>
  <c r="AA90" i="1"/>
  <c r="V56" s="1"/>
  <c r="V90"/>
  <c r="Y90"/>
  <c r="F90"/>
  <c r="E90"/>
  <c r="B90"/>
  <c r="Y56"/>
  <c r="E58" i="3" l="1"/>
  <c r="F58"/>
  <c r="K93"/>
  <c r="M93"/>
  <c r="L93"/>
  <c r="H93"/>
  <c r="E56" i="1"/>
  <c r="F56"/>
  <c r="H90"/>
  <c r="K90"/>
  <c r="L90"/>
  <c r="M90"/>
  <c r="O93" i="3" l="1"/>
  <c r="P93"/>
  <c r="T93"/>
  <c r="AA93" s="1"/>
  <c r="S93"/>
  <c r="L58"/>
  <c r="H58"/>
  <c r="K58"/>
  <c r="P90" i="1"/>
  <c r="T90"/>
  <c r="O90"/>
  <c r="S90"/>
  <c r="K56"/>
  <c r="H56"/>
  <c r="L56"/>
  <c r="V93" i="3" l="1"/>
  <c r="Y93"/>
  <c r="S58"/>
  <c r="T58"/>
  <c r="P58"/>
  <c r="S56" i="1"/>
  <c r="T56"/>
  <c r="I65"/>
  <c r="P56"/>
  <c r="C100"/>
  <c r="Q100"/>
  <c r="W100"/>
  <c r="I100"/>
  <c r="I101" i="3" l="1"/>
  <c r="Q101"/>
  <c r="W101"/>
  <c r="C101"/>
  <c r="V58"/>
  <c r="Y58"/>
  <c r="C66" s="1"/>
  <c r="Q65" i="1"/>
  <c r="C65"/>
  <c r="W65"/>
  <c r="W66" i="3" l="1"/>
  <c r="Q66"/>
  <c r="I66"/>
  <c r="E94"/>
  <c r="B94"/>
  <c r="F94"/>
  <c r="V91" i="1"/>
  <c r="AA91"/>
  <c r="Y91"/>
  <c r="F91"/>
  <c r="E91"/>
  <c r="B91"/>
  <c r="F57" s="1"/>
  <c r="L94" i="3" l="1"/>
  <c r="K94"/>
  <c r="H94"/>
  <c r="M94"/>
  <c r="F59"/>
  <c r="E59"/>
  <c r="E57" i="1"/>
  <c r="H91"/>
  <c r="M91"/>
  <c r="K91"/>
  <c r="L91"/>
  <c r="V57"/>
  <c r="Y57"/>
  <c r="L59" i="3" l="1"/>
  <c r="H59"/>
  <c r="K59"/>
  <c r="O94"/>
  <c r="T94"/>
  <c r="AA94" s="1"/>
  <c r="P94"/>
  <c r="S94"/>
  <c r="O91" i="1"/>
  <c r="T91"/>
  <c r="P91"/>
  <c r="S91"/>
  <c r="L57"/>
  <c r="K57"/>
  <c r="H57"/>
  <c r="V94" i="3" l="1"/>
  <c r="Y94"/>
  <c r="I102" s="1"/>
  <c r="K113" s="1"/>
  <c r="T59"/>
  <c r="P59"/>
  <c r="S59"/>
  <c r="S57" i="1"/>
  <c r="P57"/>
  <c r="T57"/>
  <c r="C101"/>
  <c r="W101"/>
  <c r="I101"/>
  <c r="Q101"/>
  <c r="W102" i="3" l="1"/>
  <c r="W113" s="1"/>
  <c r="C102"/>
  <c r="E113" s="1"/>
  <c r="Q102"/>
  <c r="Q113" s="1"/>
  <c r="Y59"/>
  <c r="W67" s="1"/>
  <c r="V59"/>
  <c r="C66" i="1"/>
  <c r="I66"/>
  <c r="Q66"/>
  <c r="W66"/>
  <c r="C67" i="3" l="1"/>
  <c r="Q67"/>
  <c r="I67"/>
  <c r="E92" i="1"/>
  <c r="F92"/>
  <c r="B92"/>
  <c r="E58" s="1"/>
  <c r="Y92"/>
  <c r="AA92"/>
  <c r="V58" s="1"/>
  <c r="V92"/>
  <c r="Y58"/>
  <c r="F58" l="1"/>
  <c r="M92"/>
  <c r="H58" s="1"/>
  <c r="K92"/>
  <c r="L92"/>
  <c r="H92"/>
  <c r="P92" l="1"/>
  <c r="O92"/>
  <c r="S92"/>
  <c r="C102" s="1"/>
  <c r="T92"/>
  <c r="W102"/>
  <c r="I102"/>
  <c r="Q102"/>
  <c r="K58"/>
  <c r="L58"/>
  <c r="H96" i="3" l="1"/>
  <c r="P58" i="1"/>
  <c r="S58"/>
  <c r="I67" s="1"/>
  <c r="T58"/>
  <c r="P96" i="3" l="1"/>
  <c r="F61"/>
  <c r="H61"/>
  <c r="F96"/>
  <c r="Y96"/>
  <c r="K96"/>
  <c r="Q67" i="1"/>
  <c r="C67"/>
  <c r="W67"/>
  <c r="T96" i="3" l="1"/>
  <c r="V96"/>
  <c r="L96"/>
  <c r="P61"/>
  <c r="S96"/>
  <c r="E96"/>
  <c r="V93" i="1"/>
  <c r="AA93"/>
  <c r="Y59" s="1"/>
  <c r="Y93"/>
  <c r="E93"/>
  <c r="B93"/>
  <c r="E59" s="1"/>
  <c r="F93"/>
  <c r="F59"/>
  <c r="T61" i="3" l="1"/>
  <c r="V61"/>
  <c r="L61"/>
  <c r="O96"/>
  <c r="P99" s="1"/>
  <c r="V59" i="1"/>
  <c r="L93"/>
  <c r="M93"/>
  <c r="K93"/>
  <c r="H93"/>
  <c r="H59"/>
  <c r="L59"/>
  <c r="K59"/>
  <c r="B96" i="3" l="1"/>
  <c r="E99" s="1"/>
  <c r="E61"/>
  <c r="E64" s="1"/>
  <c r="AA96"/>
  <c r="Y98" s="1"/>
  <c r="Y61"/>
  <c r="Y64" s="1"/>
  <c r="S61"/>
  <c r="P64" s="1"/>
  <c r="M96"/>
  <c r="H99" s="1"/>
  <c r="K61"/>
  <c r="L64" s="1"/>
  <c r="S93" i="1"/>
  <c r="O93"/>
  <c r="P93"/>
  <c r="T93"/>
  <c r="P59"/>
  <c r="S59"/>
  <c r="T59"/>
  <c r="I103" l="1"/>
  <c r="W103"/>
  <c r="Q103"/>
  <c r="C103"/>
  <c r="Q68"/>
  <c r="I68"/>
  <c r="C68"/>
  <c r="W68"/>
  <c r="F94" l="1"/>
  <c r="H94" s="1"/>
  <c r="E94"/>
  <c r="B94"/>
  <c r="F60" s="1"/>
  <c r="V94"/>
  <c r="AA94"/>
  <c r="Y60" s="1"/>
  <c r="Y94"/>
  <c r="V60" l="1"/>
  <c r="E60"/>
  <c r="L94"/>
  <c r="K94"/>
  <c r="M94"/>
  <c r="H60" s="1"/>
  <c r="T94"/>
  <c r="L60" l="1"/>
  <c r="K60"/>
  <c r="O94"/>
  <c r="S94"/>
  <c r="P94"/>
  <c r="S60"/>
  <c r="T60"/>
  <c r="P60"/>
  <c r="P49" i="2"/>
  <c r="C57" s="1"/>
  <c r="F85" l="1"/>
  <c r="L85" s="1"/>
  <c r="E85"/>
  <c r="B85"/>
  <c r="H85" l="1"/>
  <c r="K85"/>
  <c r="P85" l="1"/>
  <c r="O85"/>
  <c r="S85"/>
  <c r="I93" s="1"/>
  <c r="T85"/>
  <c r="L50"/>
  <c r="K50"/>
  <c r="P50" l="1"/>
  <c r="T50"/>
  <c r="S50"/>
  <c r="W58" s="1"/>
  <c r="W93"/>
  <c r="C93"/>
  <c r="Q93"/>
  <c r="C58"/>
  <c r="Y86" l="1"/>
  <c r="E86"/>
  <c r="B86"/>
  <c r="F86"/>
  <c r="V86"/>
  <c r="AA86"/>
  <c r="V51" s="1"/>
  <c r="I58"/>
  <c r="Q58"/>
  <c r="F51" l="1"/>
  <c r="H51" s="1"/>
  <c r="E51"/>
  <c r="L86"/>
  <c r="M86"/>
  <c r="H86"/>
  <c r="K86"/>
  <c r="Y51"/>
  <c r="T86" l="1"/>
  <c r="P86"/>
  <c r="S86"/>
  <c r="I94" s="1"/>
  <c r="O86"/>
  <c r="K51"/>
  <c r="L51"/>
  <c r="T51" l="1"/>
  <c r="S51"/>
  <c r="W59" s="1"/>
  <c r="W94"/>
  <c r="Q94"/>
  <c r="C94"/>
  <c r="Q59"/>
  <c r="I59"/>
  <c r="P51"/>
  <c r="AA87" l="1"/>
  <c r="Y87"/>
  <c r="V87"/>
  <c r="C59"/>
  <c r="E87" s="1"/>
  <c r="V52"/>
  <c r="Y52"/>
  <c r="F87" l="1"/>
  <c r="B87"/>
  <c r="E52" l="1"/>
  <c r="F52"/>
  <c r="L87"/>
  <c r="M87"/>
  <c r="H87"/>
  <c r="K87"/>
  <c r="H52" l="1"/>
  <c r="L52"/>
  <c r="K52"/>
  <c r="T87"/>
  <c r="P87"/>
  <c r="S87"/>
  <c r="I95" s="1"/>
  <c r="O87"/>
  <c r="Q95" l="1"/>
  <c r="T52"/>
  <c r="P52"/>
  <c r="S52"/>
  <c r="W60" s="1"/>
  <c r="W95"/>
  <c r="C95"/>
  <c r="AA88" l="1"/>
  <c r="Y88"/>
  <c r="C60"/>
  <c r="F88" s="1"/>
  <c r="I60"/>
  <c r="Y53"/>
  <c r="V53"/>
  <c r="V88"/>
  <c r="Q60"/>
  <c r="L88" l="1"/>
  <c r="M88"/>
  <c r="H88"/>
  <c r="K88"/>
  <c r="E88"/>
  <c r="B88"/>
  <c r="F53" l="1"/>
  <c r="H53" s="1"/>
  <c r="E53"/>
  <c r="T88"/>
  <c r="P88"/>
  <c r="S88"/>
  <c r="W96" s="1"/>
  <c r="O88"/>
  <c r="Q96" l="1"/>
  <c r="C96"/>
  <c r="I96"/>
  <c r="L53"/>
  <c r="P53" s="1"/>
  <c r="K53"/>
  <c r="T53" l="1"/>
  <c r="S53"/>
  <c r="W61" l="1"/>
  <c r="C61"/>
  <c r="Q61"/>
  <c r="I61"/>
  <c r="V89" l="1"/>
  <c r="Y89"/>
  <c r="AA89"/>
  <c r="E89"/>
  <c r="B89"/>
  <c r="F89"/>
  <c r="E54" l="1"/>
  <c r="F54"/>
  <c r="L89"/>
  <c r="M89"/>
  <c r="H89"/>
  <c r="K89"/>
  <c r="Y54"/>
  <c r="V54"/>
  <c r="H54" l="1"/>
  <c r="T89"/>
  <c r="O89"/>
  <c r="S89"/>
  <c r="I97" s="1"/>
  <c r="P89"/>
  <c r="K54"/>
  <c r="L54"/>
  <c r="P54" l="1"/>
  <c r="T54"/>
  <c r="S54"/>
  <c r="W62" s="1"/>
  <c r="C97"/>
  <c r="Q97"/>
  <c r="W97"/>
  <c r="C62"/>
  <c r="Q62"/>
  <c r="AA90" l="1"/>
  <c r="Y55" s="1"/>
  <c r="E90"/>
  <c r="B90"/>
  <c r="F90"/>
  <c r="V55"/>
  <c r="V90"/>
  <c r="I62"/>
  <c r="Y90"/>
  <c r="F55" l="1"/>
  <c r="E55"/>
  <c r="L90"/>
  <c r="M90"/>
  <c r="H90"/>
  <c r="K90"/>
  <c r="H55" l="1"/>
  <c r="T90"/>
  <c r="P90"/>
  <c r="S90"/>
  <c r="I98" s="1"/>
  <c r="O90"/>
  <c r="L55"/>
  <c r="K55"/>
  <c r="P55" l="1"/>
  <c r="T55"/>
  <c r="S55"/>
  <c r="W63" s="1"/>
  <c r="Q98"/>
  <c r="C98"/>
  <c r="W98"/>
  <c r="I63"/>
  <c r="AA91" l="1"/>
  <c r="V56" s="1"/>
  <c r="Y91"/>
  <c r="V91"/>
  <c r="Q63"/>
  <c r="C63"/>
  <c r="E91" s="1"/>
  <c r="Y56" l="1"/>
  <c r="B91"/>
  <c r="F91"/>
  <c r="E56" l="1"/>
  <c r="F56"/>
  <c r="L91"/>
  <c r="M91"/>
  <c r="H91"/>
  <c r="K91"/>
  <c r="H56" l="1"/>
  <c r="S91"/>
  <c r="I99" s="1"/>
  <c r="P91"/>
  <c r="T91"/>
  <c r="O91"/>
  <c r="Q99"/>
  <c r="C99"/>
  <c r="W99"/>
  <c r="K56"/>
  <c r="L56"/>
  <c r="T56" l="1"/>
  <c r="P56"/>
  <c r="S56"/>
  <c r="I64" s="1"/>
  <c r="C64" l="1"/>
  <c r="F92" s="1"/>
  <c r="Q64"/>
  <c r="W64"/>
  <c r="Y92" s="1"/>
  <c r="E92"/>
  <c r="V92"/>
  <c r="B92"/>
  <c r="F57" l="1"/>
  <c r="E57"/>
  <c r="L92"/>
  <c r="M92"/>
  <c r="AA92"/>
  <c r="V57" s="1"/>
  <c r="H92"/>
  <c r="K92"/>
  <c r="T92"/>
  <c r="O92"/>
  <c r="P92"/>
  <c r="S92"/>
  <c r="I100" s="1"/>
  <c r="Y57"/>
  <c r="Q100" l="1"/>
  <c r="H57"/>
  <c r="C100"/>
  <c r="W100"/>
  <c r="L57"/>
  <c r="K57"/>
  <c r="T57" l="1"/>
  <c r="S57"/>
  <c r="I65" s="1"/>
  <c r="P57"/>
  <c r="W65"/>
  <c r="Q65" l="1"/>
  <c r="C65"/>
  <c r="AA93"/>
  <c r="V93"/>
  <c r="Y93"/>
  <c r="E93"/>
  <c r="F93"/>
  <c r="B93"/>
  <c r="V58"/>
  <c r="Y58"/>
  <c r="E58" l="1"/>
  <c r="F58"/>
  <c r="L93"/>
  <c r="M93"/>
  <c r="H93"/>
  <c r="K93"/>
  <c r="H58" l="1"/>
  <c r="K58"/>
  <c r="L58"/>
  <c r="P93"/>
  <c r="O93"/>
  <c r="T93"/>
  <c r="S93"/>
  <c r="I101" s="1"/>
  <c r="Q101" l="1"/>
  <c r="W101"/>
  <c r="C101"/>
  <c r="T58"/>
  <c r="P58"/>
  <c r="S58"/>
  <c r="W66" l="1"/>
  <c r="V94" s="1"/>
  <c r="I66"/>
  <c r="Q66"/>
  <c r="C66"/>
  <c r="E94" s="1"/>
  <c r="Y94"/>
  <c r="AA94" l="1"/>
  <c r="F94"/>
  <c r="B94"/>
  <c r="F59" l="1"/>
  <c r="E59"/>
  <c r="L94"/>
  <c r="M94"/>
  <c r="H94"/>
  <c r="K94"/>
  <c r="V59"/>
  <c r="Y59"/>
  <c r="F96"/>
  <c r="H59" l="1"/>
  <c r="S94"/>
  <c r="I102" s="1"/>
  <c r="T94"/>
  <c r="P94"/>
  <c r="P96" s="1"/>
  <c r="O94"/>
  <c r="L59"/>
  <c r="K59"/>
  <c r="H61"/>
  <c r="F61" l="1"/>
  <c r="P59"/>
  <c r="P61" s="1"/>
  <c r="T59"/>
  <c r="S59"/>
  <c r="C67" s="1"/>
  <c r="C102"/>
  <c r="W102"/>
  <c r="Y96" s="1"/>
  <c r="Q67"/>
  <c r="S61" s="1"/>
  <c r="T96"/>
  <c r="V96"/>
  <c r="L96"/>
  <c r="Q102"/>
  <c r="S96" s="1"/>
  <c r="I67"/>
  <c r="M96" s="1"/>
  <c r="W67" l="1"/>
  <c r="L61"/>
  <c r="O96"/>
  <c r="E61"/>
  <c r="E64" s="1"/>
  <c r="B96"/>
  <c r="Y61"/>
  <c r="AA96"/>
  <c r="T61"/>
  <c r="V61"/>
  <c r="H99"/>
  <c r="K61"/>
  <c r="E99"/>
  <c r="P99"/>
  <c r="Y98"/>
  <c r="P64"/>
  <c r="L64" l="1"/>
  <c r="Y64"/>
</calcChain>
</file>

<file path=xl/sharedStrings.xml><?xml version="1.0" encoding="utf-8"?>
<sst xmlns="http://schemas.openxmlformats.org/spreadsheetml/2006/main" count="204" uniqueCount="61">
  <si>
    <t>Calculo de Momentos de empotramiento Perfecto</t>
  </si>
  <si>
    <t>M12=</t>
  </si>
  <si>
    <t>M21=</t>
  </si>
  <si>
    <t>M23=</t>
  </si>
  <si>
    <t>M32=</t>
  </si>
  <si>
    <t>M34=</t>
  </si>
  <si>
    <t>M43=</t>
  </si>
  <si>
    <t>M56=</t>
  </si>
  <si>
    <t>M65=</t>
  </si>
  <si>
    <t>M67=</t>
  </si>
  <si>
    <t>M76=</t>
  </si>
  <si>
    <t>M87=</t>
  </si>
  <si>
    <t>M78=</t>
  </si>
  <si>
    <t>Coeficientes de  Giro</t>
  </si>
  <si>
    <t>K12 =</t>
  </si>
  <si>
    <t>K15=</t>
  </si>
  <si>
    <t>NUDO 2</t>
  </si>
  <si>
    <t>NUDO 1</t>
  </si>
  <si>
    <t>K21=</t>
  </si>
  <si>
    <t>K23=</t>
  </si>
  <si>
    <t>K26=</t>
  </si>
  <si>
    <t>SUMA</t>
  </si>
  <si>
    <t>NUDO 3</t>
  </si>
  <si>
    <t>K32=</t>
  </si>
  <si>
    <t>K34=</t>
  </si>
  <si>
    <t>K37=</t>
  </si>
  <si>
    <t>NUDO 5</t>
  </si>
  <si>
    <t>NUDO 4</t>
  </si>
  <si>
    <t>K43=</t>
  </si>
  <si>
    <t>K48=</t>
  </si>
  <si>
    <t>K51=</t>
  </si>
  <si>
    <t>K56=</t>
  </si>
  <si>
    <t>K59=</t>
  </si>
  <si>
    <t>NUDO 6</t>
  </si>
  <si>
    <t>K62=</t>
  </si>
  <si>
    <t>K65=</t>
  </si>
  <si>
    <t>K67=</t>
  </si>
  <si>
    <t>K610=</t>
  </si>
  <si>
    <t>NUDO 7</t>
  </si>
  <si>
    <t>K73=</t>
  </si>
  <si>
    <t>K76=</t>
  </si>
  <si>
    <t>K78=</t>
  </si>
  <si>
    <t>K711=</t>
  </si>
  <si>
    <t>NUDO 8</t>
  </si>
  <si>
    <t>K84=</t>
  </si>
  <si>
    <t>K87=</t>
  </si>
  <si>
    <t>K812=</t>
  </si>
  <si>
    <t>BARRA</t>
  </si>
  <si>
    <t>INERCIA</t>
  </si>
  <si>
    <t>LONGITUD</t>
  </si>
  <si>
    <t>K</t>
  </si>
  <si>
    <t>m</t>
  </si>
  <si>
    <t>Calculo de Momentos de Piso</t>
  </si>
  <si>
    <t>H1=</t>
  </si>
  <si>
    <t>H2=</t>
  </si>
  <si>
    <t>MP1=</t>
  </si>
  <si>
    <t>MP2=</t>
  </si>
  <si>
    <t>Calculo de coeficientes de Desplazamiento</t>
  </si>
  <si>
    <t>Piso 1</t>
  </si>
  <si>
    <t>Piso 2</t>
  </si>
  <si>
    <t>Orden de Iteraciones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</si>
</sst>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\ ???/???"/>
    <numFmt numFmtId="166" formatCode="#,##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/>
    </xf>
    <xf numFmtId="166" fontId="0" fillId="0" borderId="5" xfId="0" applyNumberFormat="1" applyBorder="1"/>
    <xf numFmtId="166" fontId="0" fillId="0" borderId="6" xfId="0" applyNumberFormat="1" applyBorder="1"/>
    <xf numFmtId="165" fontId="1" fillId="0" borderId="0" xfId="0" applyNumberFormat="1" applyFont="1"/>
    <xf numFmtId="166" fontId="0" fillId="0" borderId="0" xfId="0" applyNumberFormat="1"/>
    <xf numFmtId="166" fontId="0" fillId="0" borderId="2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166" fontId="1" fillId="0" borderId="1" xfId="0" applyNumberFormat="1" applyFont="1" applyBorder="1" applyAlignment="1">
      <alignment horizontal="center"/>
    </xf>
    <xf numFmtId="166" fontId="1" fillId="0" borderId="7" xfId="0" applyNumberFormat="1" applyFont="1" applyBorder="1"/>
    <xf numFmtId="166" fontId="1" fillId="0" borderId="8" xfId="0" applyNumberFormat="1" applyFont="1" applyBorder="1"/>
    <xf numFmtId="166" fontId="1" fillId="0" borderId="9" xfId="0" applyNumberFormat="1" applyFont="1" applyBorder="1"/>
    <xf numFmtId="166" fontId="0" fillId="0" borderId="7" xfId="0" applyNumberFormat="1" applyBorder="1"/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/>
    <xf numFmtId="166" fontId="0" fillId="0" borderId="8" xfId="0" applyNumberFormat="1" applyBorder="1"/>
    <xf numFmtId="166" fontId="1" fillId="0" borderId="0" xfId="0" applyNumberFormat="1" applyFont="1"/>
    <xf numFmtId="166" fontId="3" fillId="0" borderId="0" xfId="0" applyNumberFormat="1" applyFont="1"/>
    <xf numFmtId="166" fontId="3" fillId="0" borderId="2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3" fillId="0" borderId="5" xfId="0" applyNumberFormat="1" applyFont="1" applyBorder="1"/>
    <xf numFmtId="166" fontId="4" fillId="0" borderId="1" xfId="0" applyNumberFormat="1" applyFont="1" applyBorder="1" applyAlignment="1">
      <alignment horizontal="center"/>
    </xf>
    <xf numFmtId="166" fontId="3" fillId="0" borderId="6" xfId="0" applyNumberFormat="1" applyFont="1" applyBorder="1"/>
    <xf numFmtId="166" fontId="4" fillId="0" borderId="7" xfId="0" applyNumberFormat="1" applyFont="1" applyBorder="1"/>
    <xf numFmtId="166" fontId="4" fillId="0" borderId="8" xfId="0" applyNumberFormat="1" applyFont="1" applyBorder="1"/>
    <xf numFmtId="166" fontId="4" fillId="0" borderId="9" xfId="0" applyNumberFormat="1" applyFont="1" applyBorder="1"/>
    <xf numFmtId="166" fontId="3" fillId="0" borderId="7" xfId="0" applyNumberFormat="1" applyFont="1" applyBorder="1"/>
    <xf numFmtId="166" fontId="3" fillId="0" borderId="8" xfId="0" applyNumberFormat="1" applyFont="1" applyBorder="1" applyAlignment="1">
      <alignment horizontal="center"/>
    </xf>
    <xf numFmtId="166" fontId="3" fillId="0" borderId="9" xfId="0" applyNumberFormat="1" applyFont="1" applyBorder="1"/>
    <xf numFmtId="166" fontId="3" fillId="0" borderId="8" xfId="0" applyNumberFormat="1" applyFont="1" applyBorder="1"/>
    <xf numFmtId="166" fontId="4" fillId="0" borderId="0" xfId="0" applyNumberFormat="1" applyFont="1"/>
    <xf numFmtId="0" fontId="3" fillId="0" borderId="0" xfId="0" applyFont="1"/>
    <xf numFmtId="166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380206</xdr:colOff>
      <xdr:row>46</xdr:row>
      <xdr:rowOff>18112</xdr:rowOff>
    </xdr:from>
    <xdr:to>
      <xdr:col>3</xdr:col>
      <xdr:colOff>381794</xdr:colOff>
      <xdr:row>77</xdr:row>
      <xdr:rowOff>191294</xdr:rowOff>
    </xdr:to>
    <xdr:cxnSp macro="">
      <xdr:nvCxnSpPr>
        <xdr:cNvPr id="3" name="2 Conector recto"/>
        <xdr:cNvCxnSpPr/>
      </xdr:nvCxnSpPr>
      <xdr:spPr>
        <a:xfrm rot="5400000">
          <a:off x="-372341" y="11888932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46</xdr:row>
      <xdr:rowOff>17318</xdr:rowOff>
    </xdr:from>
    <xdr:to>
      <xdr:col>9</xdr:col>
      <xdr:colOff>382588</xdr:colOff>
      <xdr:row>77</xdr:row>
      <xdr:rowOff>190500</xdr:rowOff>
    </xdr:to>
    <xdr:cxnSp macro="">
      <xdr:nvCxnSpPr>
        <xdr:cNvPr id="4" name="3 Conector recto"/>
        <xdr:cNvCxnSpPr/>
      </xdr:nvCxnSpPr>
      <xdr:spPr>
        <a:xfrm rot="5400000">
          <a:off x="4200453" y="11888138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415636</xdr:colOff>
      <xdr:row>46</xdr:row>
      <xdr:rowOff>17318</xdr:rowOff>
    </xdr:from>
    <xdr:to>
      <xdr:col>17</xdr:col>
      <xdr:colOff>417224</xdr:colOff>
      <xdr:row>77</xdr:row>
      <xdr:rowOff>190500</xdr:rowOff>
    </xdr:to>
    <xdr:cxnSp macro="">
      <xdr:nvCxnSpPr>
        <xdr:cNvPr id="5" name="4 Conector recto"/>
        <xdr:cNvCxnSpPr/>
      </xdr:nvCxnSpPr>
      <xdr:spPr>
        <a:xfrm rot="5400000">
          <a:off x="8807089" y="11888138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416430</xdr:colOff>
      <xdr:row>46</xdr:row>
      <xdr:rowOff>24317</xdr:rowOff>
    </xdr:from>
    <xdr:to>
      <xdr:col>23</xdr:col>
      <xdr:colOff>418018</xdr:colOff>
      <xdr:row>77</xdr:row>
      <xdr:rowOff>197499</xdr:rowOff>
    </xdr:to>
    <xdr:cxnSp macro="">
      <xdr:nvCxnSpPr>
        <xdr:cNvPr id="6" name="5 Conector recto"/>
        <xdr:cNvCxnSpPr/>
      </xdr:nvCxnSpPr>
      <xdr:spPr>
        <a:xfrm rot="5400000">
          <a:off x="13379883" y="11895137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363684</xdr:colOff>
      <xdr:row>81</xdr:row>
      <xdr:rowOff>18112</xdr:rowOff>
    </xdr:from>
    <xdr:to>
      <xdr:col>3</xdr:col>
      <xdr:colOff>365272</xdr:colOff>
      <xdr:row>113</xdr:row>
      <xdr:rowOff>794</xdr:rowOff>
    </xdr:to>
    <xdr:cxnSp macro="">
      <xdr:nvCxnSpPr>
        <xdr:cNvPr id="7" name="6 Conector recto"/>
        <xdr:cNvCxnSpPr/>
      </xdr:nvCxnSpPr>
      <xdr:spPr>
        <a:xfrm rot="5400000">
          <a:off x="-388863" y="18625704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364478</xdr:colOff>
      <xdr:row>81</xdr:row>
      <xdr:rowOff>17318</xdr:rowOff>
    </xdr:from>
    <xdr:to>
      <xdr:col>9</xdr:col>
      <xdr:colOff>366066</xdr:colOff>
      <xdr:row>113</xdr:row>
      <xdr:rowOff>0</xdr:rowOff>
    </xdr:to>
    <xdr:cxnSp macro="">
      <xdr:nvCxnSpPr>
        <xdr:cNvPr id="8" name="7 Conector recto"/>
        <xdr:cNvCxnSpPr/>
      </xdr:nvCxnSpPr>
      <xdr:spPr>
        <a:xfrm rot="5400000">
          <a:off x="4183931" y="18624910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399114</xdr:colOff>
      <xdr:row>81</xdr:row>
      <xdr:rowOff>17318</xdr:rowOff>
    </xdr:from>
    <xdr:to>
      <xdr:col>17</xdr:col>
      <xdr:colOff>400702</xdr:colOff>
      <xdr:row>113</xdr:row>
      <xdr:rowOff>0</xdr:rowOff>
    </xdr:to>
    <xdr:cxnSp macro="">
      <xdr:nvCxnSpPr>
        <xdr:cNvPr id="9" name="8 Conector recto"/>
        <xdr:cNvCxnSpPr/>
      </xdr:nvCxnSpPr>
      <xdr:spPr>
        <a:xfrm rot="5400000">
          <a:off x="8790567" y="18624910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399908</xdr:colOff>
      <xdr:row>81</xdr:row>
      <xdr:rowOff>24317</xdr:rowOff>
    </xdr:from>
    <xdr:to>
      <xdr:col>23</xdr:col>
      <xdr:colOff>401496</xdr:colOff>
      <xdr:row>113</xdr:row>
      <xdr:rowOff>6999</xdr:rowOff>
    </xdr:to>
    <xdr:cxnSp macro="">
      <xdr:nvCxnSpPr>
        <xdr:cNvPr id="10" name="9 Conector recto"/>
        <xdr:cNvCxnSpPr/>
      </xdr:nvCxnSpPr>
      <xdr:spPr>
        <a:xfrm rot="5400000">
          <a:off x="13363361" y="18631909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46</xdr:row>
      <xdr:rowOff>17318</xdr:rowOff>
    </xdr:from>
    <xdr:to>
      <xdr:col>9</xdr:col>
      <xdr:colOff>382588</xdr:colOff>
      <xdr:row>77</xdr:row>
      <xdr:rowOff>190500</xdr:rowOff>
    </xdr:to>
    <xdr:cxnSp macro="">
      <xdr:nvCxnSpPr>
        <xdr:cNvPr id="2" name="1 Conector recto"/>
        <xdr:cNvCxnSpPr/>
      </xdr:nvCxnSpPr>
      <xdr:spPr>
        <a:xfrm rot="5400000">
          <a:off x="4200453" y="11856965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415636</xdr:colOff>
      <xdr:row>46</xdr:row>
      <xdr:rowOff>17318</xdr:rowOff>
    </xdr:from>
    <xdr:to>
      <xdr:col>17</xdr:col>
      <xdr:colOff>417224</xdr:colOff>
      <xdr:row>77</xdr:row>
      <xdr:rowOff>190500</xdr:rowOff>
    </xdr:to>
    <xdr:cxnSp macro="">
      <xdr:nvCxnSpPr>
        <xdr:cNvPr id="3" name="2 Conector recto"/>
        <xdr:cNvCxnSpPr/>
      </xdr:nvCxnSpPr>
      <xdr:spPr>
        <a:xfrm rot="5400000">
          <a:off x="10331089" y="11856965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416430</xdr:colOff>
      <xdr:row>46</xdr:row>
      <xdr:rowOff>24317</xdr:rowOff>
    </xdr:from>
    <xdr:to>
      <xdr:col>23</xdr:col>
      <xdr:colOff>418018</xdr:colOff>
      <xdr:row>77</xdr:row>
      <xdr:rowOff>197499</xdr:rowOff>
    </xdr:to>
    <xdr:cxnSp macro="">
      <xdr:nvCxnSpPr>
        <xdr:cNvPr id="4" name="3 Conector recto"/>
        <xdr:cNvCxnSpPr/>
      </xdr:nvCxnSpPr>
      <xdr:spPr>
        <a:xfrm rot="5400000">
          <a:off x="14961033" y="11863964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364478</xdr:colOff>
      <xdr:row>81</xdr:row>
      <xdr:rowOff>17318</xdr:rowOff>
    </xdr:from>
    <xdr:to>
      <xdr:col>9</xdr:col>
      <xdr:colOff>366066</xdr:colOff>
      <xdr:row>113</xdr:row>
      <xdr:rowOff>0</xdr:rowOff>
    </xdr:to>
    <xdr:cxnSp macro="">
      <xdr:nvCxnSpPr>
        <xdr:cNvPr id="5" name="4 Conector recto"/>
        <xdr:cNvCxnSpPr/>
      </xdr:nvCxnSpPr>
      <xdr:spPr>
        <a:xfrm rot="5400000">
          <a:off x="4183931" y="18562565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399114</xdr:colOff>
      <xdr:row>81</xdr:row>
      <xdr:rowOff>17318</xdr:rowOff>
    </xdr:from>
    <xdr:to>
      <xdr:col>17</xdr:col>
      <xdr:colOff>400702</xdr:colOff>
      <xdr:row>113</xdr:row>
      <xdr:rowOff>0</xdr:rowOff>
    </xdr:to>
    <xdr:cxnSp macro="">
      <xdr:nvCxnSpPr>
        <xdr:cNvPr id="6" name="5 Conector recto"/>
        <xdr:cNvCxnSpPr/>
      </xdr:nvCxnSpPr>
      <xdr:spPr>
        <a:xfrm rot="5400000">
          <a:off x="10314567" y="18562565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399908</xdr:colOff>
      <xdr:row>81</xdr:row>
      <xdr:rowOff>24317</xdr:rowOff>
    </xdr:from>
    <xdr:to>
      <xdr:col>23</xdr:col>
      <xdr:colOff>401496</xdr:colOff>
      <xdr:row>113</xdr:row>
      <xdr:rowOff>6999</xdr:rowOff>
    </xdr:to>
    <xdr:cxnSp macro="">
      <xdr:nvCxnSpPr>
        <xdr:cNvPr id="7" name="6 Conector recto"/>
        <xdr:cNvCxnSpPr/>
      </xdr:nvCxnSpPr>
      <xdr:spPr>
        <a:xfrm rot="5400000">
          <a:off x="14944511" y="18569564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404717</xdr:colOff>
      <xdr:row>46</xdr:row>
      <xdr:rowOff>7792</xdr:rowOff>
    </xdr:from>
    <xdr:to>
      <xdr:col>3</xdr:col>
      <xdr:colOff>406305</xdr:colOff>
      <xdr:row>77</xdr:row>
      <xdr:rowOff>180974</xdr:rowOff>
    </xdr:to>
    <xdr:cxnSp macro="">
      <xdr:nvCxnSpPr>
        <xdr:cNvPr id="8" name="7 Conector recto"/>
        <xdr:cNvCxnSpPr/>
      </xdr:nvCxnSpPr>
      <xdr:spPr>
        <a:xfrm rot="5400000">
          <a:off x="-347830" y="11809339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388195</xdr:colOff>
      <xdr:row>81</xdr:row>
      <xdr:rowOff>7792</xdr:rowOff>
    </xdr:from>
    <xdr:to>
      <xdr:col>3</xdr:col>
      <xdr:colOff>389783</xdr:colOff>
      <xdr:row>112</xdr:row>
      <xdr:rowOff>180974</xdr:rowOff>
    </xdr:to>
    <xdr:cxnSp macro="">
      <xdr:nvCxnSpPr>
        <xdr:cNvPr id="9" name="8 Conector recto"/>
        <xdr:cNvCxnSpPr/>
      </xdr:nvCxnSpPr>
      <xdr:spPr>
        <a:xfrm rot="5400000">
          <a:off x="-364352" y="18476839"/>
          <a:ext cx="60786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46</xdr:row>
      <xdr:rowOff>17318</xdr:rowOff>
    </xdr:from>
    <xdr:to>
      <xdr:col>9</xdr:col>
      <xdr:colOff>382588</xdr:colOff>
      <xdr:row>77</xdr:row>
      <xdr:rowOff>190500</xdr:rowOff>
    </xdr:to>
    <xdr:cxnSp macro="">
      <xdr:nvCxnSpPr>
        <xdr:cNvPr id="2" name="1 Conector recto"/>
        <xdr:cNvCxnSpPr/>
      </xdr:nvCxnSpPr>
      <xdr:spPr>
        <a:xfrm rot="5400000">
          <a:off x="4652890" y="11290228"/>
          <a:ext cx="5173807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415636</xdr:colOff>
      <xdr:row>46</xdr:row>
      <xdr:rowOff>17318</xdr:rowOff>
    </xdr:from>
    <xdr:to>
      <xdr:col>17</xdr:col>
      <xdr:colOff>417224</xdr:colOff>
      <xdr:row>77</xdr:row>
      <xdr:rowOff>190500</xdr:rowOff>
    </xdr:to>
    <xdr:cxnSp macro="">
      <xdr:nvCxnSpPr>
        <xdr:cNvPr id="3" name="2 Conector recto"/>
        <xdr:cNvCxnSpPr/>
      </xdr:nvCxnSpPr>
      <xdr:spPr>
        <a:xfrm rot="5400000">
          <a:off x="10783526" y="11290228"/>
          <a:ext cx="5173807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416430</xdr:colOff>
      <xdr:row>46</xdr:row>
      <xdr:rowOff>24317</xdr:rowOff>
    </xdr:from>
    <xdr:to>
      <xdr:col>23</xdr:col>
      <xdr:colOff>418018</xdr:colOff>
      <xdr:row>77</xdr:row>
      <xdr:rowOff>197499</xdr:rowOff>
    </xdr:to>
    <xdr:cxnSp macro="">
      <xdr:nvCxnSpPr>
        <xdr:cNvPr id="4" name="3 Conector recto"/>
        <xdr:cNvCxnSpPr/>
      </xdr:nvCxnSpPr>
      <xdr:spPr>
        <a:xfrm rot="5400000">
          <a:off x="15418233" y="11292464"/>
          <a:ext cx="51642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364478</xdr:colOff>
      <xdr:row>81</xdr:row>
      <xdr:rowOff>17318</xdr:rowOff>
    </xdr:from>
    <xdr:to>
      <xdr:col>9</xdr:col>
      <xdr:colOff>366066</xdr:colOff>
      <xdr:row>113</xdr:row>
      <xdr:rowOff>0</xdr:rowOff>
    </xdr:to>
    <xdr:cxnSp macro="">
      <xdr:nvCxnSpPr>
        <xdr:cNvPr id="5" name="4 Conector recto"/>
        <xdr:cNvCxnSpPr/>
      </xdr:nvCxnSpPr>
      <xdr:spPr>
        <a:xfrm rot="5400000">
          <a:off x="4641131" y="16990940"/>
          <a:ext cx="51642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399114</xdr:colOff>
      <xdr:row>81</xdr:row>
      <xdr:rowOff>17318</xdr:rowOff>
    </xdr:from>
    <xdr:to>
      <xdr:col>17</xdr:col>
      <xdr:colOff>400702</xdr:colOff>
      <xdr:row>113</xdr:row>
      <xdr:rowOff>0</xdr:rowOff>
    </xdr:to>
    <xdr:cxnSp macro="">
      <xdr:nvCxnSpPr>
        <xdr:cNvPr id="6" name="5 Conector recto"/>
        <xdr:cNvCxnSpPr/>
      </xdr:nvCxnSpPr>
      <xdr:spPr>
        <a:xfrm rot="5400000">
          <a:off x="10771767" y="16990940"/>
          <a:ext cx="51642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399908</xdr:colOff>
      <xdr:row>81</xdr:row>
      <xdr:rowOff>24317</xdr:rowOff>
    </xdr:from>
    <xdr:to>
      <xdr:col>23</xdr:col>
      <xdr:colOff>401496</xdr:colOff>
      <xdr:row>113</xdr:row>
      <xdr:rowOff>6999</xdr:rowOff>
    </xdr:to>
    <xdr:cxnSp macro="">
      <xdr:nvCxnSpPr>
        <xdr:cNvPr id="7" name="6 Conector recto"/>
        <xdr:cNvCxnSpPr/>
      </xdr:nvCxnSpPr>
      <xdr:spPr>
        <a:xfrm rot="5400000">
          <a:off x="15401711" y="16997939"/>
          <a:ext cx="516428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404717</xdr:colOff>
      <xdr:row>46</xdr:row>
      <xdr:rowOff>7792</xdr:rowOff>
    </xdr:from>
    <xdr:to>
      <xdr:col>3</xdr:col>
      <xdr:colOff>406305</xdr:colOff>
      <xdr:row>77</xdr:row>
      <xdr:rowOff>180974</xdr:rowOff>
    </xdr:to>
    <xdr:cxnSp macro="">
      <xdr:nvCxnSpPr>
        <xdr:cNvPr id="8" name="7 Conector recto"/>
        <xdr:cNvCxnSpPr/>
      </xdr:nvCxnSpPr>
      <xdr:spPr>
        <a:xfrm rot="5400000">
          <a:off x="99845" y="11285464"/>
          <a:ext cx="5183332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388195</xdr:colOff>
      <xdr:row>81</xdr:row>
      <xdr:rowOff>7792</xdr:rowOff>
    </xdr:from>
    <xdr:to>
      <xdr:col>3</xdr:col>
      <xdr:colOff>389783</xdr:colOff>
      <xdr:row>112</xdr:row>
      <xdr:rowOff>180974</xdr:rowOff>
    </xdr:to>
    <xdr:cxnSp macro="">
      <xdr:nvCxnSpPr>
        <xdr:cNvPr id="9" name="8 Conector recto"/>
        <xdr:cNvCxnSpPr/>
      </xdr:nvCxnSpPr>
      <xdr:spPr>
        <a:xfrm rot="5400000">
          <a:off x="88085" y="16986177"/>
          <a:ext cx="5173807" cy="1588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113"/>
  <sheetViews>
    <sheetView topLeftCell="A26" zoomScale="70" zoomScaleNormal="70" workbookViewId="0">
      <selection activeCell="H83" sqref="H83"/>
    </sheetView>
  </sheetViews>
  <sheetFormatPr baseColWidth="10" defaultRowHeight="15"/>
  <cols>
    <col min="23" max="23" width="12.28515625" customWidth="1"/>
  </cols>
  <sheetData>
    <row r="4" spans="1:25">
      <c r="A4">
        <v>1</v>
      </c>
      <c r="B4" t="s">
        <v>0</v>
      </c>
      <c r="G4">
        <v>2</v>
      </c>
      <c r="H4" t="s">
        <v>13</v>
      </c>
      <c r="T4">
        <v>3</v>
      </c>
      <c r="U4" t="s">
        <v>52</v>
      </c>
    </row>
    <row r="6" spans="1:25">
      <c r="B6" s="1" t="s">
        <v>1</v>
      </c>
      <c r="C6" s="2">
        <v>-8.25</v>
      </c>
      <c r="H6" s="1" t="s">
        <v>17</v>
      </c>
      <c r="J6" s="7" t="s">
        <v>51</v>
      </c>
      <c r="O6" s="1" t="s">
        <v>26</v>
      </c>
      <c r="U6" s="1" t="s">
        <v>53</v>
      </c>
      <c r="V6" s="2">
        <v>-12</v>
      </c>
      <c r="X6" s="1" t="s">
        <v>55</v>
      </c>
      <c r="Y6">
        <f>-V6*3.2/3</f>
        <v>12.800000000000002</v>
      </c>
    </row>
    <row r="7" spans="1:25">
      <c r="B7" s="1" t="s">
        <v>2</v>
      </c>
      <c r="C7" s="2">
        <v>8.25</v>
      </c>
      <c r="H7" s="1" t="s">
        <v>14</v>
      </c>
      <c r="I7" s="6">
        <f>D20</f>
        <v>1.5</v>
      </c>
      <c r="J7" s="6">
        <f>-I7/I9/2</f>
        <v>-0.22222222222222221</v>
      </c>
      <c r="O7" s="1" t="s">
        <v>30</v>
      </c>
      <c r="P7" s="6">
        <f>D26</f>
        <v>1.875</v>
      </c>
      <c r="Q7" s="6">
        <f>-P7/P10/2</f>
        <v>-0.15306122448979592</v>
      </c>
      <c r="U7" s="1" t="s">
        <v>54</v>
      </c>
      <c r="V7" s="2">
        <v>-22</v>
      </c>
      <c r="X7" s="1" t="s">
        <v>56</v>
      </c>
      <c r="Y7">
        <f>-V7*3.2/3</f>
        <v>23.466666666666669</v>
      </c>
    </row>
    <row r="8" spans="1:25">
      <c r="B8" s="1" t="s">
        <v>3</v>
      </c>
      <c r="C8" s="2">
        <v>-11.25</v>
      </c>
      <c r="H8" s="1" t="s">
        <v>15</v>
      </c>
      <c r="I8" s="6">
        <f>D26</f>
        <v>1.875</v>
      </c>
      <c r="J8" s="6">
        <f>-I8/I9/2</f>
        <v>-0.27777777777777779</v>
      </c>
      <c r="O8" s="1" t="s">
        <v>31</v>
      </c>
      <c r="P8" s="6">
        <f>D23</f>
        <v>2</v>
      </c>
      <c r="Q8" s="6">
        <f>-P8/P10/2</f>
        <v>-0.16326530612244897</v>
      </c>
    </row>
    <row r="9" spans="1:25">
      <c r="B9" s="1" t="s">
        <v>4</v>
      </c>
      <c r="C9" s="2">
        <v>11.25</v>
      </c>
      <c r="H9" s="1" t="s">
        <v>21</v>
      </c>
      <c r="I9" s="6">
        <f>I7+I8</f>
        <v>3.375</v>
      </c>
      <c r="J9" s="6"/>
      <c r="O9" s="1" t="s">
        <v>32</v>
      </c>
      <c r="P9" s="6">
        <f>D30</f>
        <v>2.25</v>
      </c>
      <c r="Q9" s="6">
        <f>-P9/P10/2</f>
        <v>-0.18367346938775511</v>
      </c>
    </row>
    <row r="10" spans="1:25">
      <c r="B10" s="1" t="s">
        <v>5</v>
      </c>
      <c r="C10" s="2">
        <v>-8.25</v>
      </c>
      <c r="H10" s="1"/>
      <c r="O10" s="1" t="s">
        <v>21</v>
      </c>
      <c r="P10" s="6">
        <f>SUM(P7:P9)</f>
        <v>6.125</v>
      </c>
      <c r="Q10" s="6"/>
    </row>
    <row r="11" spans="1:25">
      <c r="B11" s="1" t="s">
        <v>6</v>
      </c>
      <c r="C11" s="2">
        <v>8.25</v>
      </c>
      <c r="H11" s="1"/>
      <c r="O11" s="1"/>
      <c r="T11">
        <v>4</v>
      </c>
      <c r="U11" t="s">
        <v>57</v>
      </c>
    </row>
    <row r="12" spans="1:25">
      <c r="B12" s="1" t="s">
        <v>7</v>
      </c>
      <c r="C12" s="2">
        <v>-16.5</v>
      </c>
      <c r="H12" s="1" t="s">
        <v>16</v>
      </c>
      <c r="O12" s="1" t="s">
        <v>33</v>
      </c>
    </row>
    <row r="13" spans="1:25">
      <c r="B13" s="1" t="s">
        <v>8</v>
      </c>
      <c r="C13" s="2">
        <v>16.5</v>
      </c>
      <c r="H13" s="1" t="s">
        <v>18</v>
      </c>
      <c r="I13" s="6">
        <f>D20</f>
        <v>1.5</v>
      </c>
      <c r="J13" s="6">
        <f>-I13/I16/2</f>
        <v>-0.13235294117647059</v>
      </c>
      <c r="O13" s="1" t="s">
        <v>34</v>
      </c>
      <c r="P13" s="6">
        <f>D27</f>
        <v>2.5</v>
      </c>
      <c r="Q13" s="6">
        <f>-P13/P17/2</f>
        <v>-0.125</v>
      </c>
      <c r="V13">
        <v>15</v>
      </c>
      <c r="W13" s="6">
        <f>I8</f>
        <v>1.875</v>
      </c>
      <c r="X13" s="6">
        <f>-3/2*W13/$W$17</f>
        <v>-0.32142857142857145</v>
      </c>
    </row>
    <row r="14" spans="1:25">
      <c r="B14" s="1" t="s">
        <v>9</v>
      </c>
      <c r="C14" s="2">
        <v>-22.5</v>
      </c>
      <c r="H14" s="1" t="s">
        <v>19</v>
      </c>
      <c r="I14" s="6">
        <f>D21</f>
        <v>1.6666666666666667</v>
      </c>
      <c r="J14" s="6">
        <f>-I14/I16/2</f>
        <v>-0.14705882352941177</v>
      </c>
      <c r="O14" s="1" t="s">
        <v>35</v>
      </c>
      <c r="P14" s="6">
        <f>D23</f>
        <v>2</v>
      </c>
      <c r="Q14" s="6">
        <f>-P14/P17/2</f>
        <v>-0.1</v>
      </c>
      <c r="U14" t="s">
        <v>58</v>
      </c>
      <c r="V14">
        <v>26</v>
      </c>
      <c r="W14" s="6">
        <f>I15</f>
        <v>2.5</v>
      </c>
      <c r="X14" s="6">
        <f>-3/2*W14/$W$17</f>
        <v>-0.42857142857142855</v>
      </c>
    </row>
    <row r="15" spans="1:25">
      <c r="B15" s="1" t="s">
        <v>10</v>
      </c>
      <c r="C15" s="2">
        <v>22.5</v>
      </c>
      <c r="H15" s="1" t="s">
        <v>20</v>
      </c>
      <c r="I15" s="6">
        <f>D27</f>
        <v>2.5</v>
      </c>
      <c r="J15" s="6">
        <f>-I15/I16/2</f>
        <v>-0.22058823529411764</v>
      </c>
      <c r="O15" s="1" t="s">
        <v>36</v>
      </c>
      <c r="P15" s="6">
        <f>D24</f>
        <v>2.5</v>
      </c>
      <c r="Q15" s="6">
        <f>-P15/P17/2</f>
        <v>-0.125</v>
      </c>
      <c r="V15">
        <v>37</v>
      </c>
      <c r="W15" s="6">
        <f>I22</f>
        <v>2.5</v>
      </c>
      <c r="X15" s="6">
        <f>-3/2*W15/$W$17</f>
        <v>-0.42857142857142855</v>
      </c>
    </row>
    <row r="16" spans="1:25">
      <c r="B16" s="1" t="s">
        <v>12</v>
      </c>
      <c r="C16" s="2">
        <v>-16.5</v>
      </c>
      <c r="H16" s="1" t="s">
        <v>21</v>
      </c>
      <c r="I16" s="6">
        <f>I13+I14+I15</f>
        <v>5.666666666666667</v>
      </c>
      <c r="J16" s="6"/>
      <c r="O16" s="1" t="s">
        <v>37</v>
      </c>
      <c r="P16" s="6">
        <f>D31</f>
        <v>3</v>
      </c>
      <c r="Q16" s="6">
        <f>-P16/P17/2</f>
        <v>-0.15</v>
      </c>
      <c r="V16">
        <v>48</v>
      </c>
      <c r="W16" s="6">
        <f>I29</f>
        <v>1.875</v>
      </c>
      <c r="X16" s="6">
        <f>-3/2*W16/$W$17</f>
        <v>-0.32142857142857145</v>
      </c>
    </row>
    <row r="17" spans="1:28">
      <c r="B17" s="1" t="s">
        <v>11</v>
      </c>
      <c r="C17" s="2">
        <v>16.5</v>
      </c>
      <c r="H17" s="1"/>
      <c r="O17" s="1" t="s">
        <v>21</v>
      </c>
      <c r="P17" s="6">
        <f>SUM(P13:P16)</f>
        <v>10</v>
      </c>
      <c r="Q17" s="6"/>
      <c r="W17" s="10">
        <f>SUM(W13:W16)</f>
        <v>8.75</v>
      </c>
      <c r="X17" s="6"/>
    </row>
    <row r="18" spans="1:28">
      <c r="O18" s="1"/>
      <c r="X18" s="6"/>
    </row>
    <row r="19" spans="1:28">
      <c r="A19" t="s">
        <v>47</v>
      </c>
      <c r="B19" s="3" t="s">
        <v>48</v>
      </c>
      <c r="C19" s="3" t="s">
        <v>49</v>
      </c>
      <c r="D19" s="3" t="s">
        <v>50</v>
      </c>
      <c r="E19" s="3"/>
      <c r="H19" s="1" t="s">
        <v>22</v>
      </c>
      <c r="O19" s="1" t="s">
        <v>38</v>
      </c>
      <c r="V19">
        <v>59</v>
      </c>
      <c r="W19" s="6">
        <f>P9</f>
        <v>2.25</v>
      </c>
      <c r="X19" s="6">
        <f>-3/2*W19/$W$23</f>
        <v>-0.32142857142857145</v>
      </c>
    </row>
    <row r="20" spans="1:28">
      <c r="A20" s="3">
        <v>12</v>
      </c>
      <c r="B20" s="3">
        <v>900</v>
      </c>
      <c r="C20" s="4">
        <v>600</v>
      </c>
      <c r="D20" s="5">
        <f>B20/C20</f>
        <v>1.5</v>
      </c>
      <c r="E20" s="5"/>
      <c r="H20" s="1" t="s">
        <v>23</v>
      </c>
      <c r="I20" s="6">
        <f>D21</f>
        <v>1.6666666666666667</v>
      </c>
      <c r="J20" s="6">
        <f>-I20/I23/2</f>
        <v>-0.14705882352941177</v>
      </c>
      <c r="O20" s="1" t="s">
        <v>39</v>
      </c>
      <c r="P20" s="6">
        <f>D28</f>
        <v>2.5</v>
      </c>
      <c r="Q20" s="6">
        <f>-P20/P24/2</f>
        <v>-0.125</v>
      </c>
      <c r="U20" t="s">
        <v>59</v>
      </c>
      <c r="V20">
        <v>610</v>
      </c>
      <c r="W20" s="6">
        <f>P16</f>
        <v>3</v>
      </c>
      <c r="X20" s="6">
        <f t="shared" ref="X20:X22" si="0">-3/2*W20/$W$23</f>
        <v>-0.42857142857142855</v>
      </c>
    </row>
    <row r="21" spans="1:28">
      <c r="A21" s="3">
        <v>23</v>
      </c>
      <c r="B21" s="3">
        <v>1000</v>
      </c>
      <c r="C21" s="4">
        <v>600</v>
      </c>
      <c r="D21" s="5">
        <f t="shared" ref="D21:D33" si="1">B21/C21</f>
        <v>1.6666666666666667</v>
      </c>
      <c r="E21" s="5"/>
      <c r="H21" s="1" t="s">
        <v>24</v>
      </c>
      <c r="I21" s="6">
        <f>D22</f>
        <v>1.5</v>
      </c>
      <c r="J21" s="6">
        <f>-I21/I23/2</f>
        <v>-0.13235294117647059</v>
      </c>
      <c r="O21" s="1" t="s">
        <v>40</v>
      </c>
      <c r="P21" s="6">
        <f>D24</f>
        <v>2.5</v>
      </c>
      <c r="Q21" s="6">
        <f>-P21/P24/2</f>
        <v>-0.125</v>
      </c>
      <c r="V21">
        <v>711</v>
      </c>
      <c r="W21" s="6">
        <f>P23</f>
        <v>3</v>
      </c>
      <c r="X21" s="6">
        <f t="shared" si="0"/>
        <v>-0.42857142857142855</v>
      </c>
    </row>
    <row r="22" spans="1:28">
      <c r="A22" s="3">
        <v>34</v>
      </c>
      <c r="B22" s="3">
        <v>900</v>
      </c>
      <c r="C22" s="4">
        <v>600</v>
      </c>
      <c r="D22" s="5">
        <f t="shared" si="1"/>
        <v>1.5</v>
      </c>
      <c r="E22" s="5"/>
      <c r="H22" s="1" t="s">
        <v>25</v>
      </c>
      <c r="I22" s="6">
        <f>D28</f>
        <v>2.5</v>
      </c>
      <c r="J22" s="6">
        <f>-I22/I23/2</f>
        <v>-0.22058823529411764</v>
      </c>
      <c r="O22" s="1" t="s">
        <v>41</v>
      </c>
      <c r="P22" s="6">
        <f>D25</f>
        <v>2</v>
      </c>
      <c r="Q22" s="6">
        <f>-P22/P24/2</f>
        <v>-0.1</v>
      </c>
      <c r="V22">
        <v>812</v>
      </c>
      <c r="W22" s="6">
        <f>P30</f>
        <v>2.25</v>
      </c>
      <c r="X22" s="6">
        <f t="shared" si="0"/>
        <v>-0.32142857142857145</v>
      </c>
    </row>
    <row r="23" spans="1:28">
      <c r="A23" s="3">
        <v>56</v>
      </c>
      <c r="B23" s="3">
        <v>1200</v>
      </c>
      <c r="C23" s="4">
        <v>600</v>
      </c>
      <c r="D23" s="5">
        <f t="shared" si="1"/>
        <v>2</v>
      </c>
      <c r="E23" s="5"/>
      <c r="H23" s="1" t="s">
        <v>21</v>
      </c>
      <c r="I23" s="6">
        <f>SUM(I20:I22)</f>
        <v>5.666666666666667</v>
      </c>
      <c r="J23" s="6"/>
      <c r="O23" s="1" t="s">
        <v>42</v>
      </c>
      <c r="P23" s="6">
        <f>D32</f>
        <v>3</v>
      </c>
      <c r="Q23" s="6">
        <f>-P23/P24/2</f>
        <v>-0.15</v>
      </c>
      <c r="W23" s="10">
        <f>SUM(W19:W22)</f>
        <v>10.5</v>
      </c>
      <c r="X23" s="6"/>
    </row>
    <row r="24" spans="1:28">
      <c r="A24" s="3">
        <v>67</v>
      </c>
      <c r="B24" s="3">
        <v>1500</v>
      </c>
      <c r="C24" s="4">
        <v>600</v>
      </c>
      <c r="D24" s="5">
        <f t="shared" si="1"/>
        <v>2.5</v>
      </c>
      <c r="E24" s="5"/>
      <c r="H24" s="1"/>
      <c r="O24" s="1" t="s">
        <v>21</v>
      </c>
      <c r="P24" s="6">
        <f>SUM(P20:P23)</f>
        <v>10</v>
      </c>
      <c r="X24" s="6"/>
    </row>
    <row r="25" spans="1:28">
      <c r="A25" s="3">
        <v>78</v>
      </c>
      <c r="B25" s="3">
        <v>1200</v>
      </c>
      <c r="C25" s="4">
        <v>600</v>
      </c>
      <c r="D25" s="5">
        <f t="shared" si="1"/>
        <v>2</v>
      </c>
      <c r="E25" s="5"/>
      <c r="O25" s="1"/>
    </row>
    <row r="26" spans="1:28">
      <c r="A26" s="3">
        <v>15</v>
      </c>
      <c r="B26" s="3">
        <v>600</v>
      </c>
      <c r="C26" s="4">
        <v>320</v>
      </c>
      <c r="D26" s="5">
        <f t="shared" si="1"/>
        <v>1.875</v>
      </c>
      <c r="E26" s="5"/>
      <c r="H26" s="1" t="s">
        <v>27</v>
      </c>
      <c r="O26" s="1" t="s">
        <v>43</v>
      </c>
      <c r="T26">
        <v>5</v>
      </c>
      <c r="U26" t="s">
        <v>60</v>
      </c>
    </row>
    <row r="27" spans="1:28">
      <c r="A27" s="3">
        <v>26</v>
      </c>
      <c r="B27" s="3">
        <v>800</v>
      </c>
      <c r="C27" s="4">
        <v>320</v>
      </c>
      <c r="D27" s="5">
        <f t="shared" si="1"/>
        <v>2.5</v>
      </c>
      <c r="E27" s="5"/>
      <c r="H27" s="1"/>
      <c r="O27" s="1"/>
    </row>
    <row r="28" spans="1:28">
      <c r="A28" s="3">
        <v>37</v>
      </c>
      <c r="B28" s="3">
        <v>800</v>
      </c>
      <c r="C28" s="4">
        <v>320</v>
      </c>
      <c r="D28" s="5">
        <f t="shared" si="1"/>
        <v>2.5</v>
      </c>
      <c r="E28" s="5"/>
      <c r="H28" s="1" t="s">
        <v>28</v>
      </c>
      <c r="I28" s="6">
        <f>D22</f>
        <v>1.5</v>
      </c>
      <c r="J28" s="6">
        <f>-I28/I30/2</f>
        <v>-0.22222222222222221</v>
      </c>
      <c r="O28" s="1" t="s">
        <v>44</v>
      </c>
      <c r="P28" s="6">
        <f>D29</f>
        <v>1.875</v>
      </c>
      <c r="Q28" s="6">
        <f>-P28/P31/2</f>
        <v>-0.15306122448979592</v>
      </c>
      <c r="U28">
        <v>5</v>
      </c>
      <c r="V28">
        <v>8</v>
      </c>
      <c r="W28">
        <v>1</v>
      </c>
      <c r="X28">
        <v>4</v>
      </c>
      <c r="Y28">
        <v>6</v>
      </c>
      <c r="Z28">
        <v>7</v>
      </c>
      <c r="AA28">
        <v>2</v>
      </c>
      <c r="AB28">
        <v>3</v>
      </c>
    </row>
    <row r="29" spans="1:28">
      <c r="A29" s="3">
        <v>48</v>
      </c>
      <c r="B29" s="3">
        <v>600</v>
      </c>
      <c r="C29" s="4">
        <v>320</v>
      </c>
      <c r="D29" s="5">
        <f t="shared" si="1"/>
        <v>1.875</v>
      </c>
      <c r="E29" s="5"/>
      <c r="H29" s="1" t="s">
        <v>29</v>
      </c>
      <c r="I29" s="6">
        <f>D29</f>
        <v>1.875</v>
      </c>
      <c r="J29" s="6">
        <f>-I29/I30/2</f>
        <v>-0.27777777777777779</v>
      </c>
      <c r="O29" s="1" t="s">
        <v>45</v>
      </c>
      <c r="P29" s="6">
        <f>D25</f>
        <v>2</v>
      </c>
      <c r="Q29" s="6">
        <f>-P29/P31/2</f>
        <v>-0.16326530612244897</v>
      </c>
    </row>
    <row r="30" spans="1:28">
      <c r="A30" s="3">
        <v>59</v>
      </c>
      <c r="B30" s="3">
        <v>900</v>
      </c>
      <c r="C30" s="4">
        <v>400</v>
      </c>
      <c r="D30" s="5">
        <f t="shared" si="1"/>
        <v>2.25</v>
      </c>
      <c r="E30" s="5"/>
      <c r="H30" s="1" t="s">
        <v>21</v>
      </c>
      <c r="I30" s="6">
        <f>SUM(I28:I29)</f>
        <v>3.375</v>
      </c>
      <c r="J30" s="6"/>
      <c r="O30" s="1" t="s">
        <v>46</v>
      </c>
      <c r="P30" s="6">
        <f>D33</f>
        <v>2.25</v>
      </c>
      <c r="Q30" s="6">
        <f>-P30/P31/2</f>
        <v>-0.18367346938775511</v>
      </c>
    </row>
    <row r="31" spans="1:28">
      <c r="A31" s="3">
        <v>610</v>
      </c>
      <c r="B31" s="3">
        <v>1200</v>
      </c>
      <c r="C31" s="4">
        <v>400</v>
      </c>
      <c r="D31" s="5">
        <f t="shared" si="1"/>
        <v>3</v>
      </c>
      <c r="E31" s="5"/>
      <c r="H31" s="1"/>
      <c r="O31" s="1" t="s">
        <v>21</v>
      </c>
      <c r="P31" s="6">
        <f>SUM(P28:P30)</f>
        <v>6.125</v>
      </c>
    </row>
    <row r="32" spans="1:28">
      <c r="A32" s="3">
        <v>711</v>
      </c>
      <c r="B32" s="3">
        <v>1200</v>
      </c>
      <c r="C32" s="4">
        <v>400</v>
      </c>
      <c r="D32" s="5">
        <f t="shared" si="1"/>
        <v>3</v>
      </c>
      <c r="E32" s="5"/>
      <c r="H32" s="1"/>
    </row>
    <row r="33" spans="1:25">
      <c r="A33" s="3">
        <v>812</v>
      </c>
      <c r="B33" s="3">
        <v>900</v>
      </c>
      <c r="C33" s="4">
        <v>400</v>
      </c>
      <c r="D33" s="5">
        <f t="shared" si="1"/>
        <v>2.25</v>
      </c>
      <c r="E33" s="5"/>
      <c r="H33" s="1"/>
    </row>
    <row r="34" spans="1:25">
      <c r="H34" s="1"/>
    </row>
    <row r="35" spans="1:25">
      <c r="H35" s="1"/>
    </row>
    <row r="36" spans="1:25">
      <c r="H36" s="1"/>
    </row>
    <row r="37" spans="1:25">
      <c r="H37" s="1"/>
    </row>
    <row r="38" spans="1:25">
      <c r="H38" s="1"/>
    </row>
    <row r="43" spans="1:25" s="11" customFormat="1" ht="15.75" thickBot="1"/>
    <row r="44" spans="1:25" s="11" customFormat="1" ht="15.75" thickBot="1">
      <c r="C44" s="12"/>
      <c r="D44" s="13"/>
      <c r="E44" s="14"/>
      <c r="I44" s="12"/>
      <c r="J44" s="13"/>
      <c r="K44" s="14"/>
      <c r="Q44" s="12"/>
      <c r="R44" s="13"/>
      <c r="S44" s="14"/>
      <c r="W44" s="12"/>
      <c r="X44" s="13"/>
      <c r="Y44" s="14"/>
    </row>
    <row r="45" spans="1:25" s="11" customFormat="1" ht="15.75" thickBot="1">
      <c r="C45" s="8"/>
      <c r="D45" s="15">
        <f>F45</f>
        <v>-8.25</v>
      </c>
      <c r="E45" s="9">
        <f>J7</f>
        <v>-0.22222222222222221</v>
      </c>
      <c r="F45" s="16">
        <f>C6</f>
        <v>-8.25</v>
      </c>
      <c r="G45" s="17"/>
      <c r="H45" s="18">
        <f>C7</f>
        <v>8.25</v>
      </c>
      <c r="I45" s="8">
        <f>J13</f>
        <v>-0.13235294117647059</v>
      </c>
      <c r="J45" s="15">
        <f>H45+L45</f>
        <v>-3</v>
      </c>
      <c r="K45" s="9">
        <f>J14</f>
        <v>-0.14705882352941177</v>
      </c>
      <c r="L45" s="16">
        <f>C8</f>
        <v>-11.25</v>
      </c>
      <c r="M45" s="17"/>
      <c r="N45" s="17"/>
      <c r="O45" s="17"/>
      <c r="P45" s="18">
        <f>C9</f>
        <v>11.25</v>
      </c>
      <c r="Q45" s="8">
        <f>J20</f>
        <v>-0.14705882352941177</v>
      </c>
      <c r="R45" s="15">
        <f>P45+T45</f>
        <v>3</v>
      </c>
      <c r="S45" s="9">
        <f>J21</f>
        <v>-0.13235294117647059</v>
      </c>
      <c r="T45" s="16">
        <f>C10</f>
        <v>-8.25</v>
      </c>
      <c r="U45" s="17"/>
      <c r="V45" s="18">
        <f>C11</f>
        <v>8.25</v>
      </c>
      <c r="W45" s="8">
        <f>J28</f>
        <v>-0.22222222222222221</v>
      </c>
      <c r="X45" s="15">
        <f>V45</f>
        <v>8.25</v>
      </c>
      <c r="Y45" s="9"/>
    </row>
    <row r="46" spans="1:25" s="11" customFormat="1" ht="15.75" thickBot="1">
      <c r="C46" s="19"/>
      <c r="D46" s="20">
        <f>J8</f>
        <v>-0.27777777777777779</v>
      </c>
      <c r="E46" s="21"/>
      <c r="I46" s="19"/>
      <c r="J46" s="22">
        <f>J15</f>
        <v>-0.22058823529411764</v>
      </c>
      <c r="K46" s="21"/>
      <c r="Q46" s="19"/>
      <c r="R46" s="22">
        <f>J22</f>
        <v>-0.22058823529411764</v>
      </c>
      <c r="S46" s="21"/>
      <c r="W46" s="19"/>
      <c r="X46" s="22">
        <f>J29</f>
        <v>-0.27777777777777779</v>
      </c>
      <c r="Y46" s="21"/>
    </row>
    <row r="47" spans="1:25" s="11" customFormat="1">
      <c r="E47" s="23">
        <v>0</v>
      </c>
      <c r="K47" s="23">
        <v>0</v>
      </c>
      <c r="S47" s="23">
        <v>0</v>
      </c>
      <c r="Y47" s="23">
        <v>0</v>
      </c>
    </row>
    <row r="48" spans="1:25" s="11" customFormat="1"/>
    <row r="49" spans="1:25" s="11" customFormat="1">
      <c r="E49" s="11">
        <f>($D$45+H48+C57+B83)*$D$46</f>
        <v>2.2373663751214776</v>
      </c>
      <c r="F49" s="11">
        <f>($D$45+H48+C57+B83)*$E$45</f>
        <v>1.7898931000971821</v>
      </c>
      <c r="H49" s="11">
        <f>($J$45+F49+P48+M83+I57)*$I$45</f>
        <v>0.60585877208026073</v>
      </c>
      <c r="K49" s="11">
        <f>($J$45+F49+P48+M83+I57)*$J$46</f>
        <v>1.009764620133768</v>
      </c>
      <c r="L49" s="11">
        <f>($J$45+F49+P48+M83+I57)*$K$45</f>
        <v>0.673176413422512</v>
      </c>
      <c r="P49" s="11">
        <f>($R$45+L49+V49+O83+Q57)*$Q$45</f>
        <v>0.22646311675930886</v>
      </c>
      <c r="S49" s="11">
        <f>($R$45+L49+V49+O83+Q57)*$R$46</f>
        <v>0.33969467513896323</v>
      </c>
      <c r="T49" s="11">
        <f>($R$45+L49+V49+O83+Q57)*$S$45</f>
        <v>0.20381680508337796</v>
      </c>
      <c r="V49" s="11">
        <f>($X$45+T48+W57+AA83)*$W$45</f>
        <v>-0.75432458697764793</v>
      </c>
      <c r="Y49" s="11">
        <f>($X$45+T48+W57+AA83)*$X$46</f>
        <v>-0.94290573372205999</v>
      </c>
    </row>
    <row r="50" spans="1:25" s="11" customFormat="1">
      <c r="E50" s="11">
        <f t="shared" ref="E50:E59" si="2">($D$45+H48+C58+B84)*$D$46</f>
        <v>3.0237826935725227</v>
      </c>
      <c r="F50" s="11">
        <f t="shared" ref="F50:F59" si="3">($D$45+H49+C58+B84)*$E$45</f>
        <v>2.2843908721735153</v>
      </c>
      <c r="H50" s="11">
        <f t="shared" ref="H50:H59" si="4">($J$45+F50+P49+M84+I58)*$I$45</f>
        <v>0.97045628085231672</v>
      </c>
      <c r="K50" s="11">
        <f t="shared" ref="K50:K59" si="5">($J$45+F50+P49+M84+I58)*$J$46</f>
        <v>1.6174271347538611</v>
      </c>
      <c r="L50" s="11">
        <f t="shared" ref="L50:L59" si="6">($J$45+F50+P49+M84+I58)*$K$45</f>
        <v>1.0782847565025742</v>
      </c>
      <c r="P50" s="11">
        <f t="shared" ref="P50:P60" si="7">($R$45+L50+V50+O84+Q58)*$Q$45</f>
        <v>0.60300107112055079</v>
      </c>
      <c r="S50" s="11">
        <f t="shared" ref="S50:S59" si="8">($R$45+L50+V50+O84+Q58)*$R$46</f>
        <v>0.90450160668082613</v>
      </c>
      <c r="T50" s="11">
        <f t="shared" ref="T50:T59" si="9">($R$45+L50+V50+O84+Q58)*$S$45</f>
        <v>0.54270096400849566</v>
      </c>
      <c r="V50" s="11">
        <f t="shared" ref="V50:V60" si="10">($X$45+T49+W58+AA84)*$W$45</f>
        <v>-0.30835214046914478</v>
      </c>
      <c r="Y50" s="11">
        <f t="shared" ref="Y50:Y60" si="11">($X$45+T49+W58+AA84)*$X$46</f>
        <v>-0.38544017558643101</v>
      </c>
    </row>
    <row r="51" spans="1:25" s="11" customFormat="1">
      <c r="E51" s="11">
        <f t="shared" si="2"/>
        <v>2.2929173028415191</v>
      </c>
      <c r="F51" s="11">
        <f t="shared" si="3"/>
        <v>1.7533121736572022</v>
      </c>
      <c r="H51" s="11">
        <f t="shared" si="4"/>
        <v>0.60404747995924635</v>
      </c>
      <c r="K51" s="11">
        <f t="shared" si="5"/>
        <v>1.0067457999320772</v>
      </c>
      <c r="L51" s="11">
        <f t="shared" si="6"/>
        <v>0.67116386662138483</v>
      </c>
      <c r="P51" s="11">
        <f t="shared" si="7"/>
        <v>0.28587773098732194</v>
      </c>
      <c r="S51" s="11">
        <f t="shared" si="8"/>
        <v>0.42881659648098286</v>
      </c>
      <c r="T51" s="11">
        <f t="shared" si="9"/>
        <v>0.25728995788858972</v>
      </c>
      <c r="V51" s="11">
        <f t="shared" si="10"/>
        <v>-0.83975838594534602</v>
      </c>
      <c r="Y51" s="11">
        <f t="shared" si="11"/>
        <v>-1.0496979824316826</v>
      </c>
    </row>
    <row r="52" spans="1:25" s="11" customFormat="1">
      <c r="E52" s="11">
        <f t="shared" si="2"/>
        <v>1.8677555659711829</v>
      </c>
      <c r="F52" s="11">
        <f t="shared" si="3"/>
        <v>1.5756286307531842</v>
      </c>
      <c r="H52" s="11">
        <f t="shared" si="4"/>
        <v>0.46695843487127731</v>
      </c>
      <c r="K52" s="11">
        <f t="shared" si="5"/>
        <v>0.77826405811879551</v>
      </c>
      <c r="L52" s="11">
        <f t="shared" si="6"/>
        <v>0.51884270541253041</v>
      </c>
      <c r="P52" s="11">
        <f t="shared" si="7"/>
        <v>0.11686345617765447</v>
      </c>
      <c r="S52" s="11">
        <f t="shared" si="8"/>
        <v>0.17529518426648169</v>
      </c>
      <c r="T52" s="11">
        <f t="shared" si="9"/>
        <v>0.10517711055988901</v>
      </c>
      <c r="V52" s="11">
        <f t="shared" si="10"/>
        <v>-1.0284955195398169</v>
      </c>
      <c r="Y52" s="11">
        <f t="shared" si="11"/>
        <v>-1.2856193994247711</v>
      </c>
    </row>
    <row r="53" spans="1:25" s="11" customFormat="1">
      <c r="E53" s="11">
        <f t="shared" si="2"/>
        <v>1.8166926368143919</v>
      </c>
      <c r="F53" s="11">
        <f t="shared" si="3"/>
        <v>1.4838183416932842</v>
      </c>
      <c r="H53" s="11">
        <f t="shared" si="4"/>
        <v>0.40568573809965819</v>
      </c>
      <c r="K53" s="11">
        <f t="shared" si="5"/>
        <v>0.67614289683276363</v>
      </c>
      <c r="L53" s="11">
        <f t="shared" si="6"/>
        <v>0.45076193122184244</v>
      </c>
      <c r="P53" s="11">
        <f t="shared" si="7"/>
        <v>3.8526753970179267E-2</v>
      </c>
      <c r="S53" s="11">
        <f t="shared" si="8"/>
        <v>5.7790130955268894E-2</v>
      </c>
      <c r="T53" s="11">
        <f t="shared" si="9"/>
        <v>3.4674078573161342E-2</v>
      </c>
      <c r="V53" s="11">
        <f t="shared" si="10"/>
        <v>-1.1116252815503527</v>
      </c>
      <c r="Y53" s="11">
        <f t="shared" si="11"/>
        <v>-1.3895316019379409</v>
      </c>
    </row>
    <row r="54" spans="1:25" s="11" customFormat="1">
      <c r="E54" s="11">
        <f t="shared" si="2"/>
        <v>1.8052525187347155</v>
      </c>
      <c r="F54" s="11">
        <f t="shared" si="3"/>
        <v>1.4578181698259101</v>
      </c>
      <c r="H54" s="11">
        <f t="shared" si="4"/>
        <v>0.38594654688573415</v>
      </c>
      <c r="K54" s="11">
        <f t="shared" si="5"/>
        <v>0.64324424480955689</v>
      </c>
      <c r="L54" s="11">
        <f t="shared" si="6"/>
        <v>0.42882949653970465</v>
      </c>
      <c r="P54" s="11">
        <f t="shared" si="7"/>
        <v>9.9475087399864322E-3</v>
      </c>
      <c r="S54" s="11">
        <f t="shared" si="8"/>
        <v>1.4921263109979647E-2</v>
      </c>
      <c r="T54" s="11">
        <f t="shared" si="9"/>
        <v>8.9527578659877888E-3</v>
      </c>
      <c r="V54" s="11">
        <f t="shared" si="10"/>
        <v>-1.1384568612524555</v>
      </c>
      <c r="Y54" s="11">
        <f t="shared" si="11"/>
        <v>-1.4230710765655694</v>
      </c>
    </row>
    <row r="55" spans="1:25" s="11" customFormat="1">
      <c r="A55" s="23">
        <f>Y6</f>
        <v>12.800000000000002</v>
      </c>
      <c r="C55" s="23">
        <f>X13</f>
        <v>-0.32142857142857145</v>
      </c>
      <c r="E55" s="11">
        <f t="shared" si="2"/>
        <v>1.8046409809791066</v>
      </c>
      <c r="F55" s="11">
        <f t="shared" si="3"/>
        <v>1.4480992717197128</v>
      </c>
      <c r="H55" s="11">
        <f t="shared" si="4"/>
        <v>0.3790964346984424</v>
      </c>
      <c r="I55" s="23">
        <f>X14</f>
        <v>-0.42857142857142855</v>
      </c>
      <c r="K55" s="11">
        <f t="shared" si="5"/>
        <v>0.63182739116407061</v>
      </c>
      <c r="L55" s="11">
        <f t="shared" si="6"/>
        <v>0.42121826077604713</v>
      </c>
      <c r="P55" s="11">
        <f t="shared" si="7"/>
        <v>-5.2486206730752085E-4</v>
      </c>
      <c r="Q55" s="23">
        <f>X15</f>
        <v>-0.42857142857142855</v>
      </c>
      <c r="S55" s="11">
        <f t="shared" si="8"/>
        <v>-7.8729310096128111E-4</v>
      </c>
      <c r="T55" s="11">
        <f t="shared" si="9"/>
        <v>-4.7237586057676873E-4</v>
      </c>
      <c r="V55" s="11">
        <f t="shared" si="10"/>
        <v>-1.1478803766680559</v>
      </c>
      <c r="W55" s="23">
        <f>X16</f>
        <v>-0.32142857142857145</v>
      </c>
      <c r="Y55" s="11">
        <f t="shared" si="11"/>
        <v>-1.4348504708350702</v>
      </c>
    </row>
    <row r="56" spans="1:25" s="11" customFormat="1">
      <c r="E56" s="11">
        <f t="shared" si="2"/>
        <v>1.8037425671661684</v>
      </c>
      <c r="F56" s="11">
        <f t="shared" si="3"/>
        <v>1.4445163008856658</v>
      </c>
      <c r="H56" s="11">
        <f t="shared" si="4"/>
        <v>0.37662634265019285</v>
      </c>
      <c r="K56" s="11">
        <f t="shared" si="5"/>
        <v>0.62771057108365469</v>
      </c>
      <c r="L56" s="11">
        <f t="shared" si="6"/>
        <v>0.41847371405576983</v>
      </c>
      <c r="P56" s="11">
        <f t="shared" si="7"/>
        <v>-4.4011287407622552E-3</v>
      </c>
      <c r="S56" s="11">
        <f t="shared" si="8"/>
        <v>-6.6016931111433814E-3</v>
      </c>
      <c r="T56" s="11">
        <f t="shared" si="9"/>
        <v>-3.9610158666860294E-3</v>
      </c>
      <c r="V56" s="11">
        <f t="shared" si="10"/>
        <v>-1.1513201679628384</v>
      </c>
      <c r="Y56" s="11">
        <f t="shared" si="11"/>
        <v>-1.439150209953548</v>
      </c>
    </row>
    <row r="57" spans="1:25" s="11" customFormat="1">
      <c r="C57" s="11">
        <f>$C$55*$A$55</f>
        <v>-4.1142857142857157</v>
      </c>
      <c r="E57" s="11">
        <f t="shared" si="2"/>
        <v>1.8030788357020988</v>
      </c>
      <c r="F57" s="11">
        <f t="shared" si="3"/>
        <v>1.4430119779057342</v>
      </c>
      <c r="H57" s="11">
        <f t="shared" si="4"/>
        <v>0.37562860573645679</v>
      </c>
      <c r="I57" s="11">
        <f>$I$55*$A$55</f>
        <v>-5.4857142857142867</v>
      </c>
      <c r="K57" s="11">
        <f t="shared" si="5"/>
        <v>0.62604767622742796</v>
      </c>
      <c r="L57" s="11">
        <f t="shared" si="6"/>
        <v>0.41736511748495198</v>
      </c>
      <c r="P57" s="11">
        <f t="shared" si="7"/>
        <v>-5.9272079589326393E-3</v>
      </c>
      <c r="Q57" s="11">
        <f>$Q$55*$A$55</f>
        <v>-5.4857142857142867</v>
      </c>
      <c r="S57" s="11">
        <f t="shared" si="8"/>
        <v>-8.8908119383989577E-3</v>
      </c>
      <c r="T57" s="11">
        <f t="shared" si="9"/>
        <v>-5.3344871630393751E-3</v>
      </c>
      <c r="V57" s="11">
        <f t="shared" si="10"/>
        <v>-1.1527186085732666</v>
      </c>
      <c r="W57" s="11">
        <f>$W$55*$A$55</f>
        <v>-4.1142857142857157</v>
      </c>
      <c r="Y57" s="11">
        <f t="shared" si="11"/>
        <v>-1.4408982607165832</v>
      </c>
    </row>
    <row r="58" spans="1:25" s="11" customFormat="1">
      <c r="C58" s="11">
        <f>(A55+E49+K49+S49+Y49+F83+M83+O83+AA83)*$C$55</f>
        <v>-7.214427540036124</v>
      </c>
      <c r="E58" s="11">
        <f t="shared" si="2"/>
        <v>1.8026973514060554</v>
      </c>
      <c r="F58" s="11">
        <f t="shared" si="3"/>
        <v>1.4423796004390077</v>
      </c>
      <c r="H58" s="11">
        <f t="shared" si="4"/>
        <v>0.37521069514505656</v>
      </c>
      <c r="I58" s="11">
        <f>(A55+E49+K49+S49+Y49+F83+M83+O83+AA83)*$I$55</f>
        <v>-9.6192367200481641</v>
      </c>
      <c r="K58" s="11">
        <f t="shared" si="5"/>
        <v>0.62535115857509427</v>
      </c>
      <c r="L58" s="11">
        <f t="shared" si="6"/>
        <v>0.41690077238339618</v>
      </c>
      <c r="P58" s="11">
        <f t="shared" si="7"/>
        <v>-6.5495347789707222E-3</v>
      </c>
      <c r="Q58" s="11">
        <f>(A55+E49+K49+S49+Y49+F83+M83+O83+AA83)*$Q$55</f>
        <v>-9.6192367200481641</v>
      </c>
      <c r="S58" s="11">
        <f t="shared" si="8"/>
        <v>-9.8243021684560825E-3</v>
      </c>
      <c r="T58" s="11">
        <f t="shared" si="9"/>
        <v>-5.8945813010736498E-3</v>
      </c>
      <c r="V58" s="11">
        <f t="shared" si="10"/>
        <v>-1.1533053145334846</v>
      </c>
      <c r="W58" s="11">
        <f>(A55+E49+K49+S49+Y49+F83+M83+O83+AA83)*$W$55</f>
        <v>-7.214427540036124</v>
      </c>
      <c r="Y58" s="11">
        <f t="shared" si="11"/>
        <v>-1.4416316431668559</v>
      </c>
    </row>
    <row r="59" spans="1:25" s="11" customFormat="1">
      <c r="C59" s="11">
        <f t="shared" ref="C59:C68" si="12">(A56+E50+K50+S50+Y50+F84+M84+O84+AA84)*$C$55</f>
        <v>-4.7306165356599266</v>
      </c>
      <c r="E59" s="11">
        <f t="shared" si="2"/>
        <v>1.8025273023135766</v>
      </c>
      <c r="F59" s="11">
        <f t="shared" si="3"/>
        <v>1.442114710871172</v>
      </c>
      <c r="H59" s="11">
        <f t="shared" si="4"/>
        <v>0.37503508758063625</v>
      </c>
      <c r="I59" s="11">
        <f t="shared" ref="I59:I68" si="13">(A56+E50+K50+S50+Y50+F84+M84+O84+AA84)*$I$55</f>
        <v>-6.3074887142132336</v>
      </c>
      <c r="K59" s="11">
        <f t="shared" si="5"/>
        <v>0.6250584793010604</v>
      </c>
      <c r="L59" s="11">
        <f t="shared" si="6"/>
        <v>0.4167056528673736</v>
      </c>
      <c r="P59" s="11">
        <f t="shared" si="7"/>
        <v>-6.8066376464176789E-3</v>
      </c>
      <c r="Q59" s="11">
        <f t="shared" ref="Q59:Q68" si="14">(A56+E50+K50+S50+Y50+F84+M84+O84+AA84)*$Q$55</f>
        <v>-6.3074887142132336</v>
      </c>
      <c r="S59" s="11">
        <f t="shared" si="8"/>
        <v>-1.0209956469626517E-2</v>
      </c>
      <c r="T59" s="11">
        <f t="shared" si="9"/>
        <v>-6.1259738817759108E-3</v>
      </c>
      <c r="V59" s="11">
        <f t="shared" si="10"/>
        <v>-1.1535514785774938</v>
      </c>
      <c r="W59" s="11">
        <f t="shared" ref="W59:W68" si="15">(A56+E50+K50+S50+Y50+F84+M84+O84+AA84)*$W$55</f>
        <v>-4.7306165356599266</v>
      </c>
      <c r="Y59" s="11">
        <f t="shared" si="11"/>
        <v>-1.4419393482218674</v>
      </c>
    </row>
    <row r="60" spans="1:25" s="11" customFormat="1">
      <c r="C60" s="11">
        <f t="shared" si="12"/>
        <v>-3.44247590443995</v>
      </c>
      <c r="E60" s="11">
        <f t="shared" ref="E60" si="16">($D$45+H58+C68+B94)*$D$46</f>
        <v>1.80245936043235</v>
      </c>
      <c r="F60" s="11">
        <f t="shared" ref="F60" si="17">($D$45+H59+C68+B94)*$E$45</f>
        <v>1.4420065122490839</v>
      </c>
      <c r="H60" s="11">
        <f t="shared" ref="H60" si="18">($J$45+F60+P59+M94+I68)*$I$45</f>
        <v>0.37496278987296994</v>
      </c>
      <c r="I60" s="11">
        <f t="shared" si="13"/>
        <v>-4.5899678725865991</v>
      </c>
      <c r="K60" s="11">
        <f t="shared" ref="K60" si="19">($J$45+F60+P59+M94+I68)*$J$46</f>
        <v>0.62493798312161652</v>
      </c>
      <c r="L60" s="11">
        <f t="shared" ref="L60" si="20">($J$45+F60+P59+M94+I68)*$K$45</f>
        <v>0.41662532208107772</v>
      </c>
      <c r="P60" s="11">
        <f t="shared" si="7"/>
        <v>-6.912129874318388E-3</v>
      </c>
      <c r="Q60" s="11">
        <f t="shared" si="14"/>
        <v>-4.5899678725865991</v>
      </c>
      <c r="S60" s="11">
        <f t="shared" ref="S60" si="21">($R$45+L60+V60+O94+Q68)*$R$46</f>
        <v>-1.0368194811477582E-2</v>
      </c>
      <c r="T60" s="11">
        <f t="shared" ref="T60" si="22">($R$45+L60+V60+O94+Q68)*$S$45</f>
        <v>-6.2209168868865494E-3</v>
      </c>
      <c r="V60" s="11">
        <f t="shared" si="10"/>
        <v>-1.1536526279032107</v>
      </c>
      <c r="W60" s="11">
        <f t="shared" si="15"/>
        <v>-3.44247590443995</v>
      </c>
      <c r="Y60" s="11">
        <f t="shared" si="11"/>
        <v>-1.4420657848790135</v>
      </c>
    </row>
    <row r="61" spans="1:25" s="11" customFormat="1">
      <c r="C61" s="11">
        <f t="shared" si="12"/>
        <v>-2.8507599805681325</v>
      </c>
      <c r="E61" s="23">
        <f>E47+2*E60+B94+C68</f>
        <v>4.9908543281631852</v>
      </c>
      <c r="F61" s="23">
        <f>F60+2*F45+H60</f>
        <v>-14.683030697877946</v>
      </c>
      <c r="H61" s="23">
        <f>H45+F60+2*H60</f>
        <v>10.441932091995023</v>
      </c>
      <c r="I61" s="11">
        <f t="shared" si="13"/>
        <v>-3.8010133074241765</v>
      </c>
      <c r="K61" s="23">
        <f>K47+2*K60+M94+I68</f>
        <v>-1.8376098510761274E-2</v>
      </c>
      <c r="L61" s="23">
        <f>L45+2*L60+P60</f>
        <v>-10.423661485712163</v>
      </c>
      <c r="P61" s="23">
        <f>P45+2*P60+L60</f>
        <v>11.652801062332442</v>
      </c>
      <c r="Q61" s="11">
        <f t="shared" si="14"/>
        <v>-3.8010133074241765</v>
      </c>
      <c r="S61" s="23">
        <f>S47+2*S60+O94+Q68</f>
        <v>-2.2367066006554568</v>
      </c>
      <c r="T61" s="23">
        <f>T45+2*T60+V60</f>
        <v>-9.4160944616769839</v>
      </c>
      <c r="V61" s="23">
        <f>V45+2*V60+T60</f>
        <v>5.9364738273066928</v>
      </c>
      <c r="W61" s="11">
        <f t="shared" si="15"/>
        <v>-2.8507599805681325</v>
      </c>
    </row>
    <row r="62" spans="1:25" s="11" customFormat="1">
      <c r="C62" s="11">
        <f t="shared" si="12"/>
        <v>-2.6403523123709052</v>
      </c>
      <c r="I62" s="11">
        <f t="shared" si="13"/>
        <v>-3.520469749827873</v>
      </c>
      <c r="Q62" s="11">
        <f t="shared" si="14"/>
        <v>-3.520469749827873</v>
      </c>
      <c r="W62" s="11">
        <f t="shared" si="15"/>
        <v>-2.6403523123709052</v>
      </c>
    </row>
    <row r="63" spans="1:25" s="11" customFormat="1">
      <c r="C63" s="11">
        <f t="shared" si="12"/>
        <v>-2.5636295876521973</v>
      </c>
      <c r="I63" s="11">
        <f t="shared" si="13"/>
        <v>-3.4181727835362627</v>
      </c>
      <c r="Q63" s="11">
        <f t="shared" si="14"/>
        <v>-3.4181727835362627</v>
      </c>
      <c r="W63" s="11">
        <f t="shared" si="15"/>
        <v>-2.5636295876521973</v>
      </c>
    </row>
    <row r="64" spans="1:25" s="11" customFormat="1">
      <c r="C64" s="11">
        <f t="shared" si="12"/>
        <v>-2.5351715347011279</v>
      </c>
      <c r="I64" s="11">
        <f t="shared" si="13"/>
        <v>-3.3802287129348372</v>
      </c>
      <c r="Q64" s="11">
        <f t="shared" si="14"/>
        <v>-3.3802287129348372</v>
      </c>
      <c r="W64" s="11">
        <f t="shared" si="15"/>
        <v>-2.5351715347011279</v>
      </c>
    </row>
    <row r="65" spans="3:25" s="11" customFormat="1">
      <c r="C65" s="11">
        <f t="shared" si="12"/>
        <v>-2.5238699865474463</v>
      </c>
      <c r="I65" s="11">
        <f t="shared" si="13"/>
        <v>-3.3651599820632612</v>
      </c>
      <c r="Q65" s="11">
        <f t="shared" si="14"/>
        <v>-3.3651599820632612</v>
      </c>
      <c r="W65" s="11">
        <f t="shared" si="15"/>
        <v>-2.5238699865474463</v>
      </c>
    </row>
    <row r="66" spans="3:25" s="11" customFormat="1">
      <c r="C66" s="11">
        <f t="shared" si="12"/>
        <v>-2.5192358767770608</v>
      </c>
      <c r="I66" s="11">
        <f t="shared" si="13"/>
        <v>-3.3589811690360802</v>
      </c>
      <c r="Q66" s="11">
        <f t="shared" si="14"/>
        <v>-3.3589811690360802</v>
      </c>
      <c r="W66" s="11">
        <f t="shared" si="15"/>
        <v>-2.5192358767770608</v>
      </c>
    </row>
    <row r="67" spans="3:25" s="11" customFormat="1">
      <c r="C67" s="11">
        <f t="shared" si="12"/>
        <v>-2.5173177609711779</v>
      </c>
      <c r="I67" s="11">
        <f t="shared" si="13"/>
        <v>-3.3564236812949035</v>
      </c>
      <c r="Q67" s="11">
        <f t="shared" si="14"/>
        <v>-3.3564236812949035</v>
      </c>
      <c r="W67" s="11">
        <f t="shared" si="15"/>
        <v>-2.5173177609711779</v>
      </c>
    </row>
    <row r="68" spans="3:25" s="11" customFormat="1">
      <c r="C68" s="11">
        <f t="shared" si="12"/>
        <v>-2.5165313912782228</v>
      </c>
      <c r="I68" s="11">
        <f t="shared" si="13"/>
        <v>-3.3553751883709628</v>
      </c>
      <c r="Q68" s="11">
        <f t="shared" si="14"/>
        <v>-3.3553751883709628</v>
      </c>
      <c r="W68" s="11">
        <f t="shared" si="15"/>
        <v>-2.5165313912782228</v>
      </c>
    </row>
    <row r="69" spans="3:25" s="11" customFormat="1"/>
    <row r="70" spans="3:25" s="11" customFormat="1"/>
    <row r="71" spans="3:25" s="11" customFormat="1"/>
    <row r="72" spans="3:25" s="11" customFormat="1"/>
    <row r="73" spans="3:25" s="11" customFormat="1"/>
    <row r="74" spans="3:25" s="11" customFormat="1"/>
    <row r="75" spans="3:25" s="11" customFormat="1"/>
    <row r="76" spans="3:25" s="11" customFormat="1"/>
    <row r="77" spans="3:25" s="11" customFormat="1"/>
    <row r="78" spans="3:25" s="11" customFormat="1" ht="15.75" thickBot="1">
      <c r="E78" s="23"/>
      <c r="K78" s="23"/>
      <c r="S78" s="23"/>
      <c r="Y78" s="23"/>
    </row>
    <row r="79" spans="3:25" s="11" customFormat="1" ht="15.75" thickBot="1">
      <c r="C79" s="12"/>
      <c r="D79" s="13">
        <f>Q7</f>
        <v>-0.15306122448979592</v>
      </c>
      <c r="E79" s="14"/>
      <c r="I79" s="12"/>
      <c r="J79" s="13">
        <f>Q13</f>
        <v>-0.125</v>
      </c>
      <c r="K79" s="14"/>
      <c r="Q79" s="12"/>
      <c r="R79" s="13">
        <f>Q20</f>
        <v>-0.125</v>
      </c>
      <c r="S79" s="14"/>
      <c r="W79" s="12"/>
      <c r="X79" s="13">
        <f>Q28</f>
        <v>-0.15306122448979592</v>
      </c>
      <c r="Y79" s="14"/>
    </row>
    <row r="80" spans="3:25" s="11" customFormat="1" ht="15.75" thickBot="1">
      <c r="C80" s="8"/>
      <c r="D80" s="15">
        <f>F80</f>
        <v>-16.5</v>
      </c>
      <c r="E80" s="9">
        <f>Q8</f>
        <v>-0.16326530612244897</v>
      </c>
      <c r="F80" s="16">
        <f>C12</f>
        <v>-16.5</v>
      </c>
      <c r="G80" s="17"/>
      <c r="H80" s="18">
        <f>C13</f>
        <v>16.5</v>
      </c>
      <c r="I80" s="8">
        <f>Q14</f>
        <v>-0.1</v>
      </c>
      <c r="J80" s="15">
        <f>H80+L80</f>
        <v>-6</v>
      </c>
      <c r="K80" s="9">
        <f>Q15</f>
        <v>-0.125</v>
      </c>
      <c r="L80" s="16">
        <f>C14</f>
        <v>-22.5</v>
      </c>
      <c r="M80" s="17"/>
      <c r="N80" s="17"/>
      <c r="O80" s="17"/>
      <c r="P80" s="18">
        <f>C15</f>
        <v>22.5</v>
      </c>
      <c r="Q80" s="8">
        <f>Q21</f>
        <v>-0.125</v>
      </c>
      <c r="R80" s="15">
        <f>P80+T80</f>
        <v>6</v>
      </c>
      <c r="S80" s="9">
        <f>Q22</f>
        <v>-0.1</v>
      </c>
      <c r="T80" s="16">
        <f>C16</f>
        <v>-16.5</v>
      </c>
      <c r="U80" s="17"/>
      <c r="V80" s="18">
        <f>C17</f>
        <v>16.5</v>
      </c>
      <c r="W80" s="8">
        <f>Q29</f>
        <v>-0.16326530612244897</v>
      </c>
      <c r="X80" s="15">
        <f>V80</f>
        <v>16.5</v>
      </c>
      <c r="Y80" s="9"/>
    </row>
    <row r="81" spans="1:27" s="11" customFormat="1" ht="15.75" thickBot="1">
      <c r="C81" s="19"/>
      <c r="D81" s="22">
        <f>Q9</f>
        <v>-0.18367346938775511</v>
      </c>
      <c r="E81" s="21"/>
      <c r="I81" s="19"/>
      <c r="J81" s="22">
        <f>Q16</f>
        <v>-0.15</v>
      </c>
      <c r="K81" s="21"/>
      <c r="Q81" s="19"/>
      <c r="R81" s="22">
        <f>Q23</f>
        <v>-0.15</v>
      </c>
      <c r="S81" s="21"/>
      <c r="W81" s="19"/>
      <c r="X81" s="22">
        <f>Q30</f>
        <v>-0.18367346938775511</v>
      </c>
      <c r="Y81" s="21"/>
    </row>
    <row r="82" spans="1:27" s="11" customFormat="1">
      <c r="B82" s="23">
        <v>0</v>
      </c>
      <c r="E82" s="23">
        <v>0</v>
      </c>
      <c r="K82" s="23">
        <v>0</v>
      </c>
      <c r="M82" s="23">
        <v>0</v>
      </c>
      <c r="O82" s="23">
        <v>0</v>
      </c>
      <c r="S82" s="23">
        <v>0</v>
      </c>
      <c r="Y82" s="23">
        <v>0</v>
      </c>
      <c r="AA82" s="23">
        <v>0</v>
      </c>
    </row>
    <row r="83" spans="1:27" s="11" customFormat="1">
      <c r="B83" s="11">
        <f>($D$80+C57+E48+C92+H82)*$D$79</f>
        <v>4.3097667638483967</v>
      </c>
      <c r="E83" s="11">
        <f>($D$80+C57+E48+C92+H82)*$D$81</f>
        <v>5.1717201166180766</v>
      </c>
      <c r="F83" s="11">
        <f>($D$80+C57+E48+C92+H82)*$E$80</f>
        <v>4.5970845481049558</v>
      </c>
      <c r="H83" s="11">
        <f>($J$80+F83+P82+I57+I92+K48)*$I$80</f>
        <v>1.6945772594752189</v>
      </c>
      <c r="K83" s="11">
        <f>($J$80+F83+P82+I57+I92+K48)*$J$81</f>
        <v>2.5418658892128283</v>
      </c>
      <c r="L83" s="11">
        <f>($J$80+F83+P82+I57+I92+K48)*$K$80</f>
        <v>2.1182215743440236</v>
      </c>
      <c r="M83" s="11">
        <f>($J$80+F83+P82+I57+I92+K48)*$J$79</f>
        <v>2.1182215743440236</v>
      </c>
      <c r="O83" s="11">
        <f>(L83+V83+T48+Q92+Q57+$R$80)*$R$79</f>
        <v>1.0269132653061224</v>
      </c>
      <c r="P83" s="11">
        <f>(L83+V83+T48+Q92+Q57+$R$80)*$Q$80</f>
        <v>1.0269132653061224</v>
      </c>
      <c r="S83" s="11">
        <f>(L83+V83+T48+Q92+Q57+$R$80)*$R$81</f>
        <v>1.2322959183673468</v>
      </c>
      <c r="T83" s="11">
        <f>(L83+V83+T48+Q92+Q57+$R$80)*$S$80</f>
        <v>0.82153061224489798</v>
      </c>
      <c r="V83" s="11">
        <f>($X$80+W92+W57+Y48+T82)*$W$80</f>
        <v>-0.7906705539358595</v>
      </c>
      <c r="Y83" s="11">
        <f>($X$80+W92+W57+Y48+T82)*$X$81</f>
        <v>-0.88950437317784203</v>
      </c>
      <c r="AA83" s="11">
        <f>($X$80+W92+W57+Y48+T82)*$X$79</f>
        <v>-0.7412536443148684</v>
      </c>
    </row>
    <row r="84" spans="1:27" s="11" customFormat="1">
      <c r="B84" s="11">
        <f t="shared" ref="B84:B94" si="23">($D$80+C58+E49+C93+H83)*$D$79</f>
        <v>4.5788098431750424</v>
      </c>
      <c r="E84" s="11">
        <f t="shared" ref="E84:E91" si="24">($D$80+C58+E49+C93+H83)*$D$81</f>
        <v>5.4945718118100508</v>
      </c>
      <c r="F84" s="11">
        <f t="shared" ref="F84:F91" si="25">($D$80+C58+E49+C93+H83)*$E$80</f>
        <v>4.8840638327200443</v>
      </c>
      <c r="H84" s="11">
        <f t="shared" ref="H84:H93" si="26">($J$80+F84+P83+I58+I93+K49)*$I$80</f>
        <v>2.2208371095182691</v>
      </c>
      <c r="K84" s="11">
        <f t="shared" ref="K84:K91" si="27">($J$80+F84+P83+I58+I93+K49)*$K$80</f>
        <v>2.7760463868978364</v>
      </c>
      <c r="L84" s="11">
        <f t="shared" ref="L84:L91" si="28">($J$80+F84+P83+I58+I93+K49)*$K$80</f>
        <v>2.7760463868978364</v>
      </c>
      <c r="M84" s="11">
        <f t="shared" ref="M84:M91" si="29">($J$80+F84+P83+I58+I93+K49)*$J$79</f>
        <v>2.7760463868978364</v>
      </c>
      <c r="O84" s="11">
        <f t="shared" ref="O84:O91" si="30">(L84+V84+T49+Q93+Q58+$R$80)*$R$79</f>
        <v>1.7488968203949899</v>
      </c>
      <c r="P84" s="11">
        <f t="shared" ref="P84:P91" si="31">(L84+V84+S48+Q93+Q58+$R$80)*$Q$80</f>
        <v>1.7743739210304126</v>
      </c>
      <c r="S84" s="11">
        <f t="shared" ref="S84:S91" si="32">(L84+V84+T49+Q93+Q58+$R$80)*$R$81</f>
        <v>2.0986761844739878</v>
      </c>
      <c r="T84" s="11">
        <f t="shared" ref="T84:T91" si="33">(L84+V84+T49+Q93+Q58+$R$80)*$S$80</f>
        <v>1.399117456315992</v>
      </c>
      <c r="V84" s="11">
        <f t="shared" ref="V84:V91" si="34">($X$80+W93+W58+Y49+T83)*$W$80</f>
        <v>0.15807505820149118</v>
      </c>
      <c r="Y84" s="11">
        <f t="shared" ref="Y84:Y91" si="35">($X$80+W93+W58+Y49+T83)*$X$81</f>
        <v>0.1778344404766776</v>
      </c>
      <c r="AA84" s="11">
        <f t="shared" ref="AA84:AA91" si="36">($X$80+W93+W58+Y49+T83)*$X$79</f>
        <v>0.14819536706389799</v>
      </c>
    </row>
    <row r="85" spans="1:27" s="11" customFormat="1">
      <c r="B85" s="11">
        <f t="shared" si="23"/>
        <v>4.1202554733501984</v>
      </c>
      <c r="E85" s="11">
        <f t="shared" si="24"/>
        <v>4.944306568020238</v>
      </c>
      <c r="F85" s="11">
        <f t="shared" si="25"/>
        <v>4.3949391715735446</v>
      </c>
      <c r="H85" s="11">
        <f t="shared" si="26"/>
        <v>1.9098089411280512</v>
      </c>
      <c r="K85" s="11">
        <f t="shared" si="27"/>
        <v>2.387261176410064</v>
      </c>
      <c r="L85" s="11">
        <f t="shared" si="28"/>
        <v>2.387261176410064</v>
      </c>
      <c r="M85" s="11">
        <f t="shared" si="29"/>
        <v>2.387261176410064</v>
      </c>
      <c r="O85" s="11">
        <f t="shared" si="30"/>
        <v>1.5321146628234059</v>
      </c>
      <c r="P85" s="11">
        <f t="shared" si="31"/>
        <v>1.5574904489320973</v>
      </c>
      <c r="S85" s="11">
        <f t="shared" si="32"/>
        <v>1.8385375953880869</v>
      </c>
      <c r="T85" s="11">
        <f t="shared" si="33"/>
        <v>1.2256917302587249</v>
      </c>
      <c r="V85" s="11">
        <f t="shared" si="34"/>
        <v>-0.30204980436747952</v>
      </c>
      <c r="Y85" s="11">
        <f t="shared" si="35"/>
        <v>-0.33980602991341446</v>
      </c>
      <c r="AA85" s="11">
        <f t="shared" si="36"/>
        <v>-0.28317169159451205</v>
      </c>
    </row>
    <row r="86" spans="1:27" s="11" customFormat="1">
      <c r="B86" s="11">
        <f t="shared" si="23"/>
        <v>3.9980995860913739</v>
      </c>
      <c r="E86" s="11">
        <f t="shared" si="24"/>
        <v>4.7977195033096489</v>
      </c>
      <c r="F86" s="11">
        <f t="shared" si="25"/>
        <v>4.264639558497465</v>
      </c>
      <c r="H86" s="11">
        <f t="shared" si="26"/>
        <v>1.7602648912327092</v>
      </c>
      <c r="K86" s="11">
        <f t="shared" si="27"/>
        <v>2.2003311140408863</v>
      </c>
      <c r="L86" s="11">
        <f t="shared" si="28"/>
        <v>2.2003311140408863</v>
      </c>
      <c r="M86" s="11">
        <f t="shared" si="29"/>
        <v>2.2003311140408863</v>
      </c>
      <c r="O86" s="11">
        <f t="shared" si="30"/>
        <v>1.3049491847058352</v>
      </c>
      <c r="P86" s="11">
        <f t="shared" si="31"/>
        <v>1.2240477286068057</v>
      </c>
      <c r="S86" s="11">
        <f t="shared" si="32"/>
        <v>1.5659390216470022</v>
      </c>
      <c r="T86" s="11">
        <f t="shared" si="33"/>
        <v>1.0439593477646683</v>
      </c>
      <c r="V86" s="11">
        <f t="shared" si="34"/>
        <v>-0.46568982988742735</v>
      </c>
      <c r="Y86" s="11">
        <f t="shared" si="35"/>
        <v>-0.5239010586233559</v>
      </c>
      <c r="AA86" s="11">
        <f t="shared" si="36"/>
        <v>-0.43658421551946319</v>
      </c>
    </row>
    <row r="87" spans="1:27" s="11" customFormat="1">
      <c r="B87" s="11">
        <f t="shared" si="23"/>
        <v>3.9566190080770758</v>
      </c>
      <c r="E87" s="11">
        <f t="shared" si="24"/>
        <v>4.7479428096924909</v>
      </c>
      <c r="F87" s="11">
        <f t="shared" si="25"/>
        <v>4.2203936086155469</v>
      </c>
      <c r="H87" s="11">
        <f t="shared" si="26"/>
        <v>1.7081203017957678</v>
      </c>
      <c r="K87" s="11">
        <f t="shared" si="27"/>
        <v>2.1351503772447096</v>
      </c>
      <c r="L87" s="11">
        <f t="shared" si="28"/>
        <v>2.1351503772447096</v>
      </c>
      <c r="M87" s="11">
        <f t="shared" si="29"/>
        <v>2.1351503772447096</v>
      </c>
      <c r="O87" s="11">
        <f t="shared" si="30"/>
        <v>1.1998947307554677</v>
      </c>
      <c r="P87" s="11">
        <f t="shared" si="31"/>
        <v>1.159439795015331</v>
      </c>
      <c r="S87" s="11">
        <f t="shared" si="32"/>
        <v>1.4398736769065612</v>
      </c>
      <c r="T87" s="11">
        <f t="shared" si="33"/>
        <v>0.95991578460437421</v>
      </c>
      <c r="V87" s="11">
        <f t="shared" si="34"/>
        <v>-0.53557692054951456</v>
      </c>
      <c r="Y87" s="11">
        <f t="shared" si="35"/>
        <v>-0.602524035618204</v>
      </c>
      <c r="AA87" s="11">
        <f t="shared" si="36"/>
        <v>-0.50210336301517</v>
      </c>
    </row>
    <row r="88" spans="1:27" s="11" customFormat="1">
      <c r="B88" s="11">
        <f t="shared" si="23"/>
        <v>3.9244848100546523</v>
      </c>
      <c r="E88" s="11">
        <f t="shared" si="24"/>
        <v>4.7093817720655826</v>
      </c>
      <c r="F88" s="11">
        <f t="shared" si="25"/>
        <v>4.1861171307249618</v>
      </c>
      <c r="H88" s="11">
        <f t="shared" si="26"/>
        <v>1.6864673996494339</v>
      </c>
      <c r="K88" s="11">
        <f t="shared" si="27"/>
        <v>2.1080842495617924</v>
      </c>
      <c r="L88" s="11">
        <f t="shared" si="28"/>
        <v>2.1080842495617924</v>
      </c>
      <c r="M88" s="11">
        <f t="shared" si="29"/>
        <v>2.1080842495617924</v>
      </c>
      <c r="O88" s="11">
        <f t="shared" si="30"/>
        <v>1.1624540551087164</v>
      </c>
      <c r="P88" s="11">
        <f t="shared" si="31"/>
        <v>1.1448764168970513</v>
      </c>
      <c r="S88" s="11">
        <f t="shared" si="32"/>
        <v>1.3949448661304595</v>
      </c>
      <c r="T88" s="11">
        <f t="shared" si="33"/>
        <v>0.92996324408697317</v>
      </c>
      <c r="V88" s="11">
        <f t="shared" si="34"/>
        <v>-0.5560169499372869</v>
      </c>
      <c r="Y88" s="11">
        <f t="shared" si="35"/>
        <v>-0.62551906867944784</v>
      </c>
      <c r="AA88" s="11">
        <f t="shared" si="36"/>
        <v>-0.52126589056620654</v>
      </c>
    </row>
    <row r="89" spans="1:27" s="11" customFormat="1">
      <c r="B89" s="11">
        <f t="shared" si="23"/>
        <v>3.9112363180277563</v>
      </c>
      <c r="E89" s="11">
        <f t="shared" si="24"/>
        <v>4.6934835816333083</v>
      </c>
      <c r="F89" s="11">
        <f t="shared" si="25"/>
        <v>4.1719854058962733</v>
      </c>
      <c r="H89" s="11">
        <f t="shared" si="26"/>
        <v>1.6766734638395544</v>
      </c>
      <c r="K89" s="11">
        <f t="shared" si="27"/>
        <v>2.095841829799443</v>
      </c>
      <c r="L89" s="11">
        <f t="shared" si="28"/>
        <v>2.095841829799443</v>
      </c>
      <c r="M89" s="11">
        <f t="shared" si="29"/>
        <v>2.095841829799443</v>
      </c>
      <c r="O89" s="11">
        <f t="shared" si="30"/>
        <v>1.1484039614859629</v>
      </c>
      <c r="P89" s="11">
        <f t="shared" si="31"/>
        <v>1.1422992898498028</v>
      </c>
      <c r="S89" s="11">
        <f t="shared" si="32"/>
        <v>1.3780847537831555</v>
      </c>
      <c r="T89" s="11">
        <f t="shared" si="33"/>
        <v>0.91872316918877039</v>
      </c>
      <c r="V89" s="11">
        <f t="shared" si="34"/>
        <v>-0.56518557355470722</v>
      </c>
      <c r="Y89" s="11">
        <f t="shared" si="35"/>
        <v>-0.63583377024904575</v>
      </c>
      <c r="AA89" s="11">
        <f t="shared" si="36"/>
        <v>-0.52986147520753801</v>
      </c>
    </row>
    <row r="90" spans="1:27" s="11" customFormat="1">
      <c r="A90" s="23">
        <f>Y7</f>
        <v>23.466666666666669</v>
      </c>
      <c r="B90" s="11">
        <f t="shared" si="23"/>
        <v>3.905751746017188</v>
      </c>
      <c r="C90" s="23">
        <f>X19</f>
        <v>-0.32142857142857145</v>
      </c>
      <c r="E90" s="11">
        <f t="shared" si="24"/>
        <v>4.686902095220626</v>
      </c>
      <c r="F90" s="11">
        <f t="shared" si="25"/>
        <v>4.166135195751667</v>
      </c>
      <c r="H90" s="11">
        <f t="shared" si="26"/>
        <v>1.6724928148297953</v>
      </c>
      <c r="I90" s="23">
        <f>X20</f>
        <v>-0.42857142857142855</v>
      </c>
      <c r="K90" s="11">
        <f t="shared" si="27"/>
        <v>2.090616018537244</v>
      </c>
      <c r="L90" s="11">
        <f t="shared" si="28"/>
        <v>2.090616018537244</v>
      </c>
      <c r="M90" s="11">
        <f t="shared" si="29"/>
        <v>2.090616018537244</v>
      </c>
      <c r="O90" s="11">
        <f t="shared" si="30"/>
        <v>1.1430028422790892</v>
      </c>
      <c r="P90" s="11">
        <f t="shared" si="31"/>
        <v>1.1410786374077697</v>
      </c>
      <c r="Q90" s="23">
        <f>X21</f>
        <v>-0.42857142857142855</v>
      </c>
      <c r="S90" s="11">
        <f t="shared" si="32"/>
        <v>1.3716034107349071</v>
      </c>
      <c r="T90" s="11">
        <f t="shared" si="33"/>
        <v>0.91440227382327144</v>
      </c>
      <c r="V90" s="11">
        <f t="shared" si="34"/>
        <v>-0.56897635584589035</v>
      </c>
      <c r="W90" s="23">
        <f>X22</f>
        <v>-0.32142857142857145</v>
      </c>
      <c r="Y90" s="11">
        <f t="shared" si="35"/>
        <v>-0.64009840032662668</v>
      </c>
      <c r="AA90" s="11">
        <f t="shared" si="36"/>
        <v>-0.53341533360552229</v>
      </c>
    </row>
    <row r="91" spans="1:27" s="11" customFormat="1">
      <c r="B91" s="11">
        <f t="shared" si="23"/>
        <v>3.9036897433214484</v>
      </c>
      <c r="E91" s="11">
        <f t="shared" si="24"/>
        <v>4.6844276919857384</v>
      </c>
      <c r="F91" s="11">
        <f t="shared" si="25"/>
        <v>4.1639357262095444</v>
      </c>
      <c r="H91" s="11">
        <f t="shared" si="26"/>
        <v>1.6707730672004928</v>
      </c>
      <c r="K91" s="11">
        <f t="shared" si="27"/>
        <v>2.088466334000616</v>
      </c>
      <c r="L91" s="11">
        <f t="shared" si="28"/>
        <v>2.088466334000616</v>
      </c>
      <c r="M91" s="11">
        <f t="shared" si="29"/>
        <v>2.088466334000616</v>
      </c>
      <c r="O91" s="11">
        <f t="shared" si="30"/>
        <v>1.1408184872723182</v>
      </c>
      <c r="P91" s="11">
        <f t="shared" si="31"/>
        <v>1.1404217719266025</v>
      </c>
      <c r="S91" s="11">
        <f t="shared" si="32"/>
        <v>1.3689821847267818</v>
      </c>
      <c r="T91" s="11">
        <f t="shared" si="33"/>
        <v>0.91265478981785453</v>
      </c>
      <c r="V91" s="11">
        <f t="shared" si="34"/>
        <v>-0.57059760960657946</v>
      </c>
      <c r="Y91" s="11">
        <f t="shared" si="35"/>
        <v>-0.64192231080740192</v>
      </c>
      <c r="AA91" s="11">
        <f t="shared" si="36"/>
        <v>-0.53493525900616823</v>
      </c>
    </row>
    <row r="92" spans="1:27" s="11" customFormat="1">
      <c r="B92" s="11">
        <f t="shared" si="23"/>
        <v>3.9028990690650698</v>
      </c>
      <c r="C92" s="11">
        <f>$C$90*$A$90</f>
        <v>-7.5428571428571436</v>
      </c>
      <c r="E92" s="11">
        <f t="shared" ref="E92:E93" si="37">($D$80+C66+E57+C101+H91)*$D$81</f>
        <v>4.6834788828780836</v>
      </c>
      <c r="F92" s="11">
        <f t="shared" ref="F92:F93" si="38">($D$80+C66+E57+C101+H91)*$E$80</f>
        <v>4.1630923403360738</v>
      </c>
      <c r="H92" s="11">
        <f t="shared" si="26"/>
        <v>1.6700828194791288</v>
      </c>
      <c r="I92" s="11">
        <f>$I$90*$A$90</f>
        <v>-10.057142857142857</v>
      </c>
      <c r="K92" s="11">
        <f t="shared" ref="K92:K93" si="39">($J$80+F92+P91+I66+I101+K57)*$K$80</f>
        <v>2.0876035243489111</v>
      </c>
      <c r="L92" s="11">
        <f t="shared" ref="L92:L93" si="40">($J$80+F92+P91+I66+I101+K57)*$K$80</f>
        <v>2.0876035243489111</v>
      </c>
      <c r="M92" s="11">
        <f t="shared" ref="M92:M93" si="41">($J$80+F92+P91+I66+I101+K57)*$J$79</f>
        <v>2.0876035243489111</v>
      </c>
      <c r="O92" s="11">
        <f t="shared" ref="O92:O93" si="42">(L92+V92+T57+Q101+Q66+$R$80)*$R$79</f>
        <v>1.1399225476831694</v>
      </c>
      <c r="P92" s="11">
        <f t="shared" ref="P92:P93" si="43">(L92+V92+S56+Q101+Q66+$R$80)*$Q$80</f>
        <v>1.1400809484266823</v>
      </c>
      <c r="Q92" s="11">
        <f>$Q$90*$A$90</f>
        <v>-10.057142857142857</v>
      </c>
      <c r="S92" s="11">
        <f t="shared" ref="S92:S93" si="44">(L92+V92+T57+Q101+Q66+$R$80)*$R$81</f>
        <v>1.3679070572198031</v>
      </c>
      <c r="T92" s="11">
        <f t="shared" ref="T92:T93" si="45">(L92+V92+T57+Q101+Q66+$R$80)*$S$80</f>
        <v>0.91193803814653551</v>
      </c>
      <c r="V92" s="11">
        <f t="shared" ref="V92:V93" si="46">($X$80+W101+W66+Y57+T91)*$W$80</f>
        <v>-0.57125943536983226</v>
      </c>
      <c r="W92" s="11">
        <f>$W$90*$A$90</f>
        <v>-7.5428571428571436</v>
      </c>
      <c r="Y92" s="11">
        <f t="shared" ref="Y92:Y93" si="47">($X$80+W101+W66+Y57+T91)*$X$81</f>
        <v>-0.64266686479106139</v>
      </c>
      <c r="AA92" s="11">
        <f t="shared" ref="AA92:AA93" si="48">($X$80+W101+W66+Y57+T91)*$X$79</f>
        <v>-0.53555572065921775</v>
      </c>
    </row>
    <row r="93" spans="1:27" s="11" customFormat="1">
      <c r="B93" s="11">
        <f t="shared" si="23"/>
        <v>3.9025908669058462</v>
      </c>
      <c r="C93" s="11">
        <f>(E83+K83+S83+Y83+$A$90)*$C$90</f>
        <v>-10.132407069970848</v>
      </c>
      <c r="E93" s="11">
        <f t="shared" si="37"/>
        <v>4.6831090402870155</v>
      </c>
      <c r="F93" s="11">
        <f t="shared" si="38"/>
        <v>4.1627635913662351</v>
      </c>
      <c r="H93" s="11">
        <f t="shared" si="26"/>
        <v>1.6698080525636496</v>
      </c>
      <c r="I93" s="11">
        <f>(E83+K83+S83+Y83+$A$90)*$I$90</f>
        <v>-13.509876093294462</v>
      </c>
      <c r="K93" s="11">
        <f t="shared" si="39"/>
        <v>2.0872600657045619</v>
      </c>
      <c r="L93" s="11">
        <f t="shared" si="40"/>
        <v>2.0872600657045619</v>
      </c>
      <c r="M93" s="11">
        <f t="shared" si="41"/>
        <v>2.0872600657045619</v>
      </c>
      <c r="O93" s="11">
        <f t="shared" si="42"/>
        <v>1.1395546430006638</v>
      </c>
      <c r="P93" s="11">
        <f t="shared" si="43"/>
        <v>1.1399291718303295</v>
      </c>
      <c r="Q93" s="11">
        <f>(E83+K83+S83+Y83+$A$90)*$Q$90</f>
        <v>-13.509876093294462</v>
      </c>
      <c r="S93" s="11">
        <f t="shared" si="44"/>
        <v>1.3674655716007964</v>
      </c>
      <c r="T93" s="11">
        <f t="shared" si="45"/>
        <v>0.91164371440053105</v>
      </c>
      <c r="V93" s="11">
        <f t="shared" si="46"/>
        <v>-0.57152640440429381</v>
      </c>
      <c r="W93" s="11">
        <f>(E83+K83+S83+Y83+$A$90)*$W$90</f>
        <v>-10.132407069970848</v>
      </c>
      <c r="Y93" s="11">
        <f t="shared" si="47"/>
        <v>-0.64296720495483062</v>
      </c>
      <c r="AA93" s="11">
        <f t="shared" si="48"/>
        <v>-0.53580600412902546</v>
      </c>
    </row>
    <row r="94" spans="1:27" s="11" customFormat="1">
      <c r="B94" s="11">
        <f t="shared" si="23"/>
        <v>3.902466998576708</v>
      </c>
      <c r="C94" s="11">
        <f t="shared" ref="C94:C103" si="49">(E84+K84+S84+Y84+$A$90)*$C$90</f>
        <v>-10.933005693318822</v>
      </c>
      <c r="E94" s="11">
        <f t="shared" ref="E94" si="50">($D$80+C68+E59+C103+H93)*$D$81</f>
        <v>4.6829603982920496</v>
      </c>
      <c r="F94" s="11">
        <f t="shared" ref="F94" si="51">($D$80+C68+E59+C103+H93)*$E$80</f>
        <v>4.1626314651484879</v>
      </c>
      <c r="H94" s="11">
        <f t="shared" ref="H94" si="52">($J$80+F94+P93+I68+I103+K59)*$I$80</f>
        <v>1.6696984988935748</v>
      </c>
      <c r="I94" s="11">
        <f t="shared" ref="I94:I103" si="53">(E84+K84+S84+Y84+$A$90)*$I$90</f>
        <v>-14.577340924425094</v>
      </c>
      <c r="K94" s="11">
        <f t="shared" ref="K94" si="54">($J$80+F94+P93+I68+I103+K59)*$K$80</f>
        <v>2.0871231236169683</v>
      </c>
      <c r="L94" s="11">
        <f t="shared" ref="L94" si="55">($J$80+F94+P93+I68+I103+K59)*$K$80</f>
        <v>2.0871231236169683</v>
      </c>
      <c r="M94" s="11">
        <f t="shared" ref="M94" si="56">($J$80+F94+P93+I68+I103+K59)*$J$79</f>
        <v>2.0871231236169683</v>
      </c>
      <c r="O94" s="11">
        <f t="shared" ref="O94" si="57">(L94+V94+T59+Q103+Q68+$R$80)*$R$79</f>
        <v>1.1394049773384611</v>
      </c>
      <c r="P94" s="11">
        <f t="shared" ref="P94" si="58">(L94+V94+S58+Q103+Q68+$R$80)*$Q$80</f>
        <v>1.1398672683742963</v>
      </c>
      <c r="Q94" s="11">
        <f t="shared" ref="Q94:Q103" si="59">(E84+K84+S84+Y84+$A$90)*$Q$90</f>
        <v>-14.577340924425094</v>
      </c>
      <c r="S94" s="11">
        <f t="shared" ref="S94" si="60">(L94+V94+T59+Q103+Q68+$R$80)*$R$81</f>
        <v>1.3672859728061533</v>
      </c>
      <c r="T94" s="11">
        <f t="shared" ref="T94" si="61">(L94+V94+T59+Q103+Q68+$R$80)*$S$80</f>
        <v>0.911523981870769</v>
      </c>
      <c r="V94" s="11">
        <f t="shared" ref="V94" si="62">($X$80+W103+W68+Y59+T93)*$W$80</f>
        <v>-0.57163286322725604</v>
      </c>
      <c r="W94" s="11">
        <f t="shared" ref="W94:W103" si="63">(E84+K84+S84+Y84+$A$90)*$W$90</f>
        <v>-10.933005693318822</v>
      </c>
      <c r="Y94" s="11">
        <f t="shared" ref="Y94" si="64">($X$80+W103+W68+Y59+T93)*$X$81</f>
        <v>-0.64308697113066315</v>
      </c>
      <c r="AA94" s="11">
        <f t="shared" ref="AA94" si="65">($X$80+W103+W68+Y59+T93)*$X$79</f>
        <v>-0.53590580927555254</v>
      </c>
    </row>
    <row r="95" spans="1:27" s="11" customFormat="1">
      <c r="C95" s="11">
        <f t="shared" si="49"/>
        <v>-10.3811676353266</v>
      </c>
      <c r="I95" s="11">
        <f t="shared" si="53"/>
        <v>-13.841556847102131</v>
      </c>
      <c r="Q95" s="11">
        <f t="shared" si="59"/>
        <v>-13.841556847102131</v>
      </c>
      <c r="W95" s="11">
        <f t="shared" si="63"/>
        <v>-10.3811676353266</v>
      </c>
    </row>
    <row r="96" spans="1:27" s="11" customFormat="1">
      <c r="C96" s="11">
        <f t="shared" si="49"/>
        <v>-10.127171329405988</v>
      </c>
      <c r="I96" s="11">
        <f t="shared" si="53"/>
        <v>-13.50289510587465</v>
      </c>
      <c r="Q96" s="11">
        <f t="shared" si="59"/>
        <v>-13.50289510587465</v>
      </c>
      <c r="W96" s="11">
        <f t="shared" si="63"/>
        <v>-10.127171329405988</v>
      </c>
    </row>
    <row r="97" spans="3:23" s="11" customFormat="1">
      <c r="C97" s="11">
        <f t="shared" si="49"/>
        <v>-10.024428051929645</v>
      </c>
      <c r="I97" s="11">
        <f t="shared" si="53"/>
        <v>-13.365904069239525</v>
      </c>
      <c r="Q97" s="11">
        <f t="shared" si="59"/>
        <v>-13.365904069239525</v>
      </c>
      <c r="W97" s="11">
        <f t="shared" si="63"/>
        <v>-10.024428051929645</v>
      </c>
    </row>
    <row r="98" spans="3:23" s="11" customFormat="1">
      <c r="C98" s="11">
        <f t="shared" si="49"/>
        <v>-9.9815009418466243</v>
      </c>
      <c r="I98" s="11">
        <f t="shared" si="53"/>
        <v>-13.308667922462165</v>
      </c>
      <c r="Q98" s="11">
        <f t="shared" si="59"/>
        <v>-13.308667922462165</v>
      </c>
      <c r="W98" s="11">
        <f t="shared" si="63"/>
        <v>-9.9815009418466243</v>
      </c>
    </row>
    <row r="99" spans="3:23" s="11" customFormat="1">
      <c r="C99" s="11">
        <f t="shared" si="49"/>
        <v>-9.9637209840964935</v>
      </c>
      <c r="I99" s="11">
        <f t="shared" si="53"/>
        <v>-13.284961312128654</v>
      </c>
      <c r="Q99" s="11">
        <f t="shared" si="59"/>
        <v>-13.284961312128654</v>
      </c>
      <c r="W99" s="11">
        <f t="shared" si="63"/>
        <v>-9.9637209840964935</v>
      </c>
    </row>
    <row r="100" spans="3:23" s="11" customFormat="1">
      <c r="C100" s="11">
        <f t="shared" si="49"/>
        <v>-9.9564717184819784</v>
      </c>
      <c r="I100" s="11">
        <f t="shared" si="53"/>
        <v>-13.275295624642634</v>
      </c>
      <c r="Q100" s="11">
        <f t="shared" si="59"/>
        <v>-13.275295624642634</v>
      </c>
      <c r="W100" s="11">
        <f t="shared" si="63"/>
        <v>-9.9564717184819784</v>
      </c>
    </row>
    <row r="101" spans="3:23" s="11" customFormat="1">
      <c r="C101" s="11">
        <f t="shared" si="49"/>
        <v>-9.9535566106839877</v>
      </c>
      <c r="I101" s="11">
        <f t="shared" si="53"/>
        <v>-13.271408814245314</v>
      </c>
      <c r="Q101" s="11">
        <f t="shared" si="59"/>
        <v>-13.271408814245314</v>
      </c>
      <c r="W101" s="11">
        <f t="shared" si="63"/>
        <v>-9.9535566106839877</v>
      </c>
    </row>
    <row r="102" spans="3:23" s="11" customFormat="1">
      <c r="C102" s="11">
        <f t="shared" si="49"/>
        <v>-9.9523894070322019</v>
      </c>
      <c r="I102" s="11">
        <f t="shared" si="53"/>
        <v>-13.269852542709602</v>
      </c>
      <c r="Q102" s="11">
        <f t="shared" si="59"/>
        <v>-13.269852542709602</v>
      </c>
      <c r="W102" s="11">
        <f t="shared" si="63"/>
        <v>-9.9523894070322019</v>
      </c>
    </row>
    <row r="103" spans="3:23" s="11" customFormat="1">
      <c r="C103" s="11">
        <f t="shared" si="49"/>
        <v>-9.9519216876334973</v>
      </c>
      <c r="I103" s="11">
        <f t="shared" si="53"/>
        <v>-13.269228916844662</v>
      </c>
      <c r="Q103" s="11">
        <f t="shared" si="59"/>
        <v>-13.269228916844662</v>
      </c>
      <c r="W103" s="11">
        <f t="shared" si="63"/>
        <v>-9.9519216876334973</v>
      </c>
    </row>
    <row r="104" spans="3:23" s="11" customFormat="1"/>
    <row r="105" spans="3:23" s="11" customFormat="1"/>
    <row r="106" spans="3:23" s="11" customFormat="1"/>
    <row r="107" spans="3:23" s="11" customFormat="1"/>
    <row r="108" spans="3:23" s="11" customFormat="1"/>
    <row r="109" spans="3:23" s="11" customFormat="1"/>
    <row r="110" spans="3:23" s="11" customFormat="1"/>
    <row r="111" spans="3:23" s="11" customFormat="1"/>
    <row r="112" spans="3:23" s="11" customFormat="1"/>
    <row r="113" s="11" customFormat="1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B114"/>
  <sheetViews>
    <sheetView topLeftCell="B59" zoomScale="70" zoomScaleNormal="70" workbookViewId="0">
      <selection activeCell="Y84" sqref="Y84"/>
    </sheetView>
  </sheetViews>
  <sheetFormatPr baseColWidth="10" defaultRowHeight="15"/>
  <cols>
    <col min="23" max="23" width="12.28515625" customWidth="1"/>
  </cols>
  <sheetData>
    <row r="4" spans="1:25">
      <c r="A4">
        <v>1</v>
      </c>
      <c r="B4" t="s">
        <v>0</v>
      </c>
      <c r="G4">
        <v>2</v>
      </c>
      <c r="H4" t="s">
        <v>13</v>
      </c>
      <c r="T4">
        <v>3</v>
      </c>
      <c r="U4" t="s">
        <v>52</v>
      </c>
    </row>
    <row r="6" spans="1:25">
      <c r="B6" s="1" t="s">
        <v>1</v>
      </c>
      <c r="C6" s="2">
        <v>-8.25</v>
      </c>
      <c r="H6" s="1" t="s">
        <v>17</v>
      </c>
      <c r="J6" s="7" t="s">
        <v>51</v>
      </c>
      <c r="O6" s="1" t="s">
        <v>26</v>
      </c>
      <c r="U6" s="1" t="s">
        <v>53</v>
      </c>
      <c r="V6" s="2">
        <v>-12</v>
      </c>
      <c r="X6" s="1" t="s">
        <v>55</v>
      </c>
      <c r="Y6">
        <f>-V6*3.2/3</f>
        <v>12.800000000000002</v>
      </c>
    </row>
    <row r="7" spans="1:25">
      <c r="B7" s="1" t="s">
        <v>2</v>
      </c>
      <c r="C7" s="2">
        <v>8.25</v>
      </c>
      <c r="H7" s="1" t="s">
        <v>14</v>
      </c>
      <c r="I7" s="6">
        <f>D20</f>
        <v>1.5</v>
      </c>
      <c r="J7" s="6">
        <f>-I7/I9/2</f>
        <v>-0.22222222222222221</v>
      </c>
      <c r="O7" s="1" t="s">
        <v>30</v>
      </c>
      <c r="P7" s="6">
        <f>D26</f>
        <v>1.875</v>
      </c>
      <c r="Q7" s="6">
        <f>-P7/P10/2</f>
        <v>-0.15306122448979592</v>
      </c>
      <c r="U7" s="1" t="s">
        <v>54</v>
      </c>
      <c r="V7" s="2">
        <v>-22</v>
      </c>
      <c r="X7" s="1" t="s">
        <v>56</v>
      </c>
      <c r="Y7">
        <f>-V7*3.2/3</f>
        <v>23.466666666666669</v>
      </c>
    </row>
    <row r="8" spans="1:25">
      <c r="B8" s="1" t="s">
        <v>3</v>
      </c>
      <c r="C8" s="2">
        <v>-11.25</v>
      </c>
      <c r="H8" s="1" t="s">
        <v>15</v>
      </c>
      <c r="I8" s="6">
        <f>D26</f>
        <v>1.875</v>
      </c>
      <c r="J8" s="6">
        <f>-I8/I9/2</f>
        <v>-0.27777777777777779</v>
      </c>
      <c r="O8" s="1" t="s">
        <v>31</v>
      </c>
      <c r="P8" s="6">
        <f>D23</f>
        <v>2</v>
      </c>
      <c r="Q8" s="6">
        <f>-P8/P10/2</f>
        <v>-0.16326530612244897</v>
      </c>
    </row>
    <row r="9" spans="1:25">
      <c r="B9" s="1" t="s">
        <v>4</v>
      </c>
      <c r="C9" s="2">
        <v>11.25</v>
      </c>
      <c r="H9" s="1" t="s">
        <v>21</v>
      </c>
      <c r="I9" s="6">
        <f>I7+I8</f>
        <v>3.375</v>
      </c>
      <c r="J9" s="6"/>
      <c r="O9" s="1" t="s">
        <v>32</v>
      </c>
      <c r="P9" s="6">
        <f>D30</f>
        <v>2.25</v>
      </c>
      <c r="Q9" s="6">
        <f>-P9/P10/2</f>
        <v>-0.18367346938775511</v>
      </c>
    </row>
    <row r="10" spans="1:25">
      <c r="B10" s="1" t="s">
        <v>5</v>
      </c>
      <c r="C10" s="2">
        <v>-8.25</v>
      </c>
      <c r="H10" s="1"/>
      <c r="O10" s="1" t="s">
        <v>21</v>
      </c>
      <c r="P10" s="6">
        <f>SUM(P7:P9)</f>
        <v>6.125</v>
      </c>
      <c r="Q10" s="6"/>
    </row>
    <row r="11" spans="1:25">
      <c r="B11" s="1" t="s">
        <v>6</v>
      </c>
      <c r="C11" s="2">
        <v>8.25</v>
      </c>
      <c r="H11" s="1"/>
      <c r="O11" s="1"/>
      <c r="T11">
        <v>4</v>
      </c>
      <c r="U11" t="s">
        <v>57</v>
      </c>
    </row>
    <row r="12" spans="1:25">
      <c r="B12" s="1" t="s">
        <v>7</v>
      </c>
      <c r="C12" s="2">
        <v>-16.5</v>
      </c>
      <c r="H12" s="1" t="s">
        <v>16</v>
      </c>
      <c r="O12" s="1" t="s">
        <v>33</v>
      </c>
    </row>
    <row r="13" spans="1:25">
      <c r="B13" s="1" t="s">
        <v>8</v>
      </c>
      <c r="C13" s="2">
        <v>16.5</v>
      </c>
      <c r="H13" s="1" t="s">
        <v>18</v>
      </c>
      <c r="I13" s="6">
        <f>D20</f>
        <v>1.5</v>
      </c>
      <c r="J13" s="6">
        <f>-I13/I16/2</f>
        <v>-0.13235294117647059</v>
      </c>
      <c r="O13" s="1" t="s">
        <v>34</v>
      </c>
      <c r="P13" s="6">
        <f>D27</f>
        <v>2.5</v>
      </c>
      <c r="Q13" s="6">
        <f>-P13/P17/2</f>
        <v>-0.125</v>
      </c>
      <c r="V13">
        <v>15</v>
      </c>
      <c r="W13" s="6">
        <f>I8</f>
        <v>1.875</v>
      </c>
      <c r="X13" s="6">
        <f>-3/2*W13/$W$17</f>
        <v>-0.32142857142857145</v>
      </c>
    </row>
    <row r="14" spans="1:25">
      <c r="B14" s="1" t="s">
        <v>9</v>
      </c>
      <c r="C14" s="2">
        <v>-22.5</v>
      </c>
      <c r="H14" s="1" t="s">
        <v>19</v>
      </c>
      <c r="I14" s="6">
        <f>D21</f>
        <v>1.6666666666666667</v>
      </c>
      <c r="J14" s="6">
        <f>-I14/I16/2</f>
        <v>-0.14705882352941177</v>
      </c>
      <c r="O14" s="1" t="s">
        <v>35</v>
      </c>
      <c r="P14" s="6">
        <f>D23</f>
        <v>2</v>
      </c>
      <c r="Q14" s="6">
        <f>-P14/P17/2</f>
        <v>-0.1</v>
      </c>
      <c r="U14" t="s">
        <v>58</v>
      </c>
      <c r="V14">
        <v>26</v>
      </c>
      <c r="W14" s="6">
        <f>I15</f>
        <v>2.5</v>
      </c>
      <c r="X14" s="6">
        <f>-3/2*W14/$W$17</f>
        <v>-0.42857142857142855</v>
      </c>
    </row>
    <row r="15" spans="1:25">
      <c r="B15" s="1" t="s">
        <v>10</v>
      </c>
      <c r="C15" s="2">
        <v>22.5</v>
      </c>
      <c r="H15" s="1" t="s">
        <v>20</v>
      </c>
      <c r="I15" s="6">
        <f>D27</f>
        <v>2.5</v>
      </c>
      <c r="J15" s="6">
        <f>-I15/I16/2</f>
        <v>-0.22058823529411764</v>
      </c>
      <c r="O15" s="1" t="s">
        <v>36</v>
      </c>
      <c r="P15" s="6">
        <f>D24</f>
        <v>2.5</v>
      </c>
      <c r="Q15" s="6">
        <f>-P15/P17/2</f>
        <v>-0.125</v>
      </c>
      <c r="V15">
        <v>37</v>
      </c>
      <c r="W15" s="6">
        <f>I22</f>
        <v>2.5</v>
      </c>
      <c r="X15" s="6">
        <f>-3/2*W15/$W$17</f>
        <v>-0.42857142857142855</v>
      </c>
    </row>
    <row r="16" spans="1:25">
      <c r="B16" s="1" t="s">
        <v>12</v>
      </c>
      <c r="C16" s="2">
        <v>-16.5</v>
      </c>
      <c r="H16" s="1" t="s">
        <v>21</v>
      </c>
      <c r="I16" s="6">
        <f>I13+I14+I15</f>
        <v>5.666666666666667</v>
      </c>
      <c r="J16" s="6"/>
      <c r="O16" s="1" t="s">
        <v>37</v>
      </c>
      <c r="P16" s="6">
        <f>D31</f>
        <v>3</v>
      </c>
      <c r="Q16" s="6">
        <f>-P16/P17/2</f>
        <v>-0.15</v>
      </c>
      <c r="V16">
        <v>48</v>
      </c>
      <c r="W16" s="6">
        <f>I29</f>
        <v>1.875</v>
      </c>
      <c r="X16" s="6">
        <f>-3/2*W16/$W$17</f>
        <v>-0.32142857142857145</v>
      </c>
    </row>
    <row r="17" spans="1:28">
      <c r="B17" s="1" t="s">
        <v>11</v>
      </c>
      <c r="C17" s="2">
        <v>16.5</v>
      </c>
      <c r="H17" s="1"/>
      <c r="O17" s="1" t="s">
        <v>21</v>
      </c>
      <c r="P17" s="6">
        <f>SUM(P13:P16)</f>
        <v>10</v>
      </c>
      <c r="Q17" s="6"/>
      <c r="W17" s="10">
        <f>SUM(W13:W16)</f>
        <v>8.75</v>
      </c>
      <c r="X17" s="6"/>
    </row>
    <row r="18" spans="1:28">
      <c r="O18" s="1"/>
      <c r="X18" s="6"/>
    </row>
    <row r="19" spans="1:28">
      <c r="A19" t="s">
        <v>47</v>
      </c>
      <c r="B19" s="3" t="s">
        <v>48</v>
      </c>
      <c r="C19" s="3" t="s">
        <v>49</v>
      </c>
      <c r="D19" s="3" t="s">
        <v>50</v>
      </c>
      <c r="E19" s="3"/>
      <c r="H19" s="1" t="s">
        <v>22</v>
      </c>
      <c r="O19" s="1" t="s">
        <v>38</v>
      </c>
      <c r="V19">
        <v>59</v>
      </c>
      <c r="W19" s="6">
        <f>P9</f>
        <v>2.25</v>
      </c>
      <c r="X19" s="6">
        <f>-3/2*W19/$W$23</f>
        <v>-0.32142857142857145</v>
      </c>
    </row>
    <row r="20" spans="1:28">
      <c r="A20" s="3">
        <v>12</v>
      </c>
      <c r="B20" s="3">
        <v>900</v>
      </c>
      <c r="C20" s="4">
        <v>600</v>
      </c>
      <c r="D20" s="5">
        <f>B20/C20</f>
        <v>1.5</v>
      </c>
      <c r="E20" s="5"/>
      <c r="H20" s="1" t="s">
        <v>23</v>
      </c>
      <c r="I20" s="6">
        <f>D21</f>
        <v>1.6666666666666667</v>
      </c>
      <c r="J20" s="6">
        <f>-I20/I23/2</f>
        <v>-0.14705882352941177</v>
      </c>
      <c r="O20" s="1" t="s">
        <v>39</v>
      </c>
      <c r="P20" s="6">
        <f>D28</f>
        <v>2.5</v>
      </c>
      <c r="Q20" s="6">
        <f>-P20/P24/2</f>
        <v>-0.125</v>
      </c>
      <c r="U20" t="s">
        <v>59</v>
      </c>
      <c r="V20">
        <v>610</v>
      </c>
      <c r="W20" s="6">
        <f>P16</f>
        <v>3</v>
      </c>
      <c r="X20" s="6">
        <f t="shared" ref="X20:X22" si="0">-3/2*W20/$W$23</f>
        <v>-0.42857142857142855</v>
      </c>
    </row>
    <row r="21" spans="1:28">
      <c r="A21" s="3">
        <v>23</v>
      </c>
      <c r="B21" s="3">
        <v>1000</v>
      </c>
      <c r="C21" s="4">
        <v>600</v>
      </c>
      <c r="D21" s="5">
        <f t="shared" ref="D21:D33" si="1">B21/C21</f>
        <v>1.6666666666666667</v>
      </c>
      <c r="E21" s="5"/>
      <c r="H21" s="1" t="s">
        <v>24</v>
      </c>
      <c r="I21" s="6">
        <f>D22</f>
        <v>1.5</v>
      </c>
      <c r="J21" s="6">
        <f>-I21/I23/2</f>
        <v>-0.13235294117647059</v>
      </c>
      <c r="O21" s="1" t="s">
        <v>40</v>
      </c>
      <c r="P21" s="6">
        <f>D24</f>
        <v>2.5</v>
      </c>
      <c r="Q21" s="6">
        <f>-P21/P24/2</f>
        <v>-0.125</v>
      </c>
      <c r="V21">
        <v>711</v>
      </c>
      <c r="W21" s="6">
        <f>P23</f>
        <v>3</v>
      </c>
      <c r="X21" s="6">
        <f t="shared" si="0"/>
        <v>-0.42857142857142855</v>
      </c>
    </row>
    <row r="22" spans="1:28">
      <c r="A22" s="3">
        <v>34</v>
      </c>
      <c r="B22" s="3">
        <v>900</v>
      </c>
      <c r="C22" s="4">
        <v>600</v>
      </c>
      <c r="D22" s="5">
        <f t="shared" si="1"/>
        <v>1.5</v>
      </c>
      <c r="E22" s="5"/>
      <c r="H22" s="1" t="s">
        <v>25</v>
      </c>
      <c r="I22" s="6">
        <f>D28</f>
        <v>2.5</v>
      </c>
      <c r="J22" s="6">
        <f>-I22/I23/2</f>
        <v>-0.22058823529411764</v>
      </c>
      <c r="O22" s="1" t="s">
        <v>41</v>
      </c>
      <c r="P22" s="6">
        <f>D25</f>
        <v>2</v>
      </c>
      <c r="Q22" s="6">
        <f>-P22/P24/2</f>
        <v>-0.1</v>
      </c>
      <c r="V22">
        <v>812</v>
      </c>
      <c r="W22" s="6">
        <f>P30</f>
        <v>2.25</v>
      </c>
      <c r="X22" s="6">
        <f t="shared" si="0"/>
        <v>-0.32142857142857145</v>
      </c>
    </row>
    <row r="23" spans="1:28">
      <c r="A23" s="3">
        <v>56</v>
      </c>
      <c r="B23" s="3">
        <v>1200</v>
      </c>
      <c r="C23" s="4">
        <v>600</v>
      </c>
      <c r="D23" s="5">
        <f t="shared" si="1"/>
        <v>2</v>
      </c>
      <c r="E23" s="5"/>
      <c r="H23" s="1" t="s">
        <v>21</v>
      </c>
      <c r="I23" s="6">
        <f>SUM(I20:I22)</f>
        <v>5.666666666666667</v>
      </c>
      <c r="J23" s="6"/>
      <c r="O23" s="1" t="s">
        <v>42</v>
      </c>
      <c r="P23" s="6">
        <f>D32</f>
        <v>3</v>
      </c>
      <c r="Q23" s="6">
        <f>-P23/P24/2</f>
        <v>-0.15</v>
      </c>
      <c r="W23" s="10">
        <f>SUM(W19:W22)</f>
        <v>10.5</v>
      </c>
      <c r="X23" s="6"/>
    </row>
    <row r="24" spans="1:28">
      <c r="A24" s="3">
        <v>67</v>
      </c>
      <c r="B24" s="3">
        <v>1500</v>
      </c>
      <c r="C24" s="4">
        <v>600</v>
      </c>
      <c r="D24" s="5">
        <f t="shared" si="1"/>
        <v>2.5</v>
      </c>
      <c r="E24" s="5"/>
      <c r="H24" s="1"/>
      <c r="O24" s="1" t="s">
        <v>21</v>
      </c>
      <c r="P24" s="6">
        <f>SUM(P20:P23)</f>
        <v>10</v>
      </c>
      <c r="X24" s="6"/>
    </row>
    <row r="25" spans="1:28">
      <c r="A25" s="3">
        <v>78</v>
      </c>
      <c r="B25" s="3">
        <v>1200</v>
      </c>
      <c r="C25" s="4">
        <v>600</v>
      </c>
      <c r="D25" s="5">
        <f t="shared" si="1"/>
        <v>2</v>
      </c>
      <c r="E25" s="5"/>
      <c r="O25" s="1"/>
    </row>
    <row r="26" spans="1:28">
      <c r="A26" s="3">
        <v>15</v>
      </c>
      <c r="B26" s="3">
        <v>600</v>
      </c>
      <c r="C26" s="4">
        <v>320</v>
      </c>
      <c r="D26" s="5">
        <f t="shared" si="1"/>
        <v>1.875</v>
      </c>
      <c r="E26" s="5"/>
      <c r="H26" s="1" t="s">
        <v>27</v>
      </c>
      <c r="O26" s="1" t="s">
        <v>43</v>
      </c>
      <c r="T26">
        <v>5</v>
      </c>
      <c r="U26" t="s">
        <v>60</v>
      </c>
    </row>
    <row r="27" spans="1:28">
      <c r="A27" s="3">
        <v>26</v>
      </c>
      <c r="B27" s="3">
        <v>800</v>
      </c>
      <c r="C27" s="4">
        <v>320</v>
      </c>
      <c r="D27" s="5">
        <f t="shared" si="1"/>
        <v>2.5</v>
      </c>
      <c r="E27" s="5"/>
      <c r="H27" s="1"/>
      <c r="O27" s="1"/>
    </row>
    <row r="28" spans="1:28">
      <c r="A28" s="3">
        <v>37</v>
      </c>
      <c r="B28" s="3">
        <v>800</v>
      </c>
      <c r="C28" s="4">
        <v>320</v>
      </c>
      <c r="D28" s="5">
        <f t="shared" si="1"/>
        <v>2.5</v>
      </c>
      <c r="E28" s="5"/>
      <c r="H28" s="1" t="s">
        <v>28</v>
      </c>
      <c r="I28" s="6">
        <f>D22</f>
        <v>1.5</v>
      </c>
      <c r="J28" s="6">
        <f>-I28/I30/2</f>
        <v>-0.22222222222222221</v>
      </c>
      <c r="O28" s="1" t="s">
        <v>44</v>
      </c>
      <c r="P28" s="6">
        <f>D29</f>
        <v>1.875</v>
      </c>
      <c r="Q28" s="6">
        <f>-P28/P31/2</f>
        <v>-0.15306122448979592</v>
      </c>
      <c r="U28">
        <v>5</v>
      </c>
      <c r="V28">
        <v>8</v>
      </c>
      <c r="W28">
        <v>1</v>
      </c>
      <c r="X28">
        <v>4</v>
      </c>
      <c r="Y28">
        <v>6</v>
      </c>
      <c r="Z28">
        <v>7</v>
      </c>
      <c r="AA28">
        <v>2</v>
      </c>
      <c r="AB28">
        <v>3</v>
      </c>
    </row>
    <row r="29" spans="1:28">
      <c r="A29" s="3">
        <v>48</v>
      </c>
      <c r="B29" s="3">
        <v>600</v>
      </c>
      <c r="C29" s="4">
        <v>320</v>
      </c>
      <c r="D29" s="5">
        <f t="shared" si="1"/>
        <v>1.875</v>
      </c>
      <c r="E29" s="5"/>
      <c r="H29" s="1" t="s">
        <v>29</v>
      </c>
      <c r="I29" s="6">
        <f>D29</f>
        <v>1.875</v>
      </c>
      <c r="J29" s="6">
        <f>-I29/I30/2</f>
        <v>-0.27777777777777779</v>
      </c>
      <c r="O29" s="1" t="s">
        <v>45</v>
      </c>
      <c r="P29" s="6">
        <f>D25</f>
        <v>2</v>
      </c>
      <c r="Q29" s="6">
        <f>-P29/P31/2</f>
        <v>-0.16326530612244897</v>
      </c>
    </row>
    <row r="30" spans="1:28">
      <c r="A30" s="3">
        <v>59</v>
      </c>
      <c r="B30" s="3">
        <v>900</v>
      </c>
      <c r="C30" s="4">
        <v>400</v>
      </c>
      <c r="D30" s="5">
        <f t="shared" si="1"/>
        <v>2.25</v>
      </c>
      <c r="E30" s="5"/>
      <c r="H30" s="1" t="s">
        <v>21</v>
      </c>
      <c r="I30" s="6">
        <f>SUM(I28:I29)</f>
        <v>3.375</v>
      </c>
      <c r="J30" s="6"/>
      <c r="O30" s="1" t="s">
        <v>46</v>
      </c>
      <c r="P30" s="6">
        <f>D33</f>
        <v>2.25</v>
      </c>
      <c r="Q30" s="6">
        <f>-P30/P31/2</f>
        <v>-0.18367346938775511</v>
      </c>
    </row>
    <row r="31" spans="1:28">
      <c r="A31" s="3">
        <v>610</v>
      </c>
      <c r="B31" s="3">
        <v>1200</v>
      </c>
      <c r="C31" s="4">
        <v>400</v>
      </c>
      <c r="D31" s="5">
        <f t="shared" si="1"/>
        <v>3</v>
      </c>
      <c r="E31" s="5"/>
      <c r="H31" s="1"/>
      <c r="O31" s="1" t="s">
        <v>21</v>
      </c>
      <c r="P31" s="6">
        <f>SUM(P28:P30)</f>
        <v>6.125</v>
      </c>
    </row>
    <row r="32" spans="1:28">
      <c r="A32" s="3">
        <v>711</v>
      </c>
      <c r="B32" s="3">
        <v>1200</v>
      </c>
      <c r="C32" s="4">
        <v>400</v>
      </c>
      <c r="D32" s="5">
        <f t="shared" si="1"/>
        <v>3</v>
      </c>
      <c r="E32" s="5"/>
      <c r="H32" s="1"/>
    </row>
    <row r="33" spans="1:25">
      <c r="A33" s="3">
        <v>812</v>
      </c>
      <c r="B33" s="3">
        <v>900</v>
      </c>
      <c r="C33" s="4">
        <v>400</v>
      </c>
      <c r="D33" s="5">
        <f t="shared" si="1"/>
        <v>2.25</v>
      </c>
      <c r="E33" s="5"/>
      <c r="H33" s="1"/>
    </row>
    <row r="34" spans="1:25">
      <c r="H34" s="1"/>
    </row>
    <row r="35" spans="1:25">
      <c r="H35" s="1"/>
    </row>
    <row r="36" spans="1:25">
      <c r="H36" s="1"/>
    </row>
    <row r="37" spans="1:25">
      <c r="H37" s="1"/>
    </row>
    <row r="38" spans="1:25">
      <c r="H38" s="1"/>
    </row>
    <row r="43" spans="1:25" s="24" customFormat="1" ht="13.5" thickBot="1"/>
    <row r="44" spans="1:25" s="24" customFormat="1" ht="13.5" thickBot="1">
      <c r="C44" s="25"/>
      <c r="D44" s="26"/>
      <c r="E44" s="27"/>
      <c r="I44" s="25"/>
      <c r="J44" s="26"/>
      <c r="K44" s="27"/>
      <c r="Q44" s="25"/>
      <c r="R44" s="26"/>
      <c r="S44" s="27"/>
      <c r="W44" s="25"/>
      <c r="X44" s="26"/>
      <c r="Y44" s="27"/>
    </row>
    <row r="45" spans="1:25" s="24" customFormat="1" ht="13.5" thickBot="1">
      <c r="C45" s="28"/>
      <c r="D45" s="29">
        <f>F45</f>
        <v>-8.25</v>
      </c>
      <c r="E45" s="30">
        <f>J7</f>
        <v>-0.22222222222222221</v>
      </c>
      <c r="F45" s="31">
        <f>C6</f>
        <v>-8.25</v>
      </c>
      <c r="G45" s="32"/>
      <c r="H45" s="33">
        <f>C7</f>
        <v>8.25</v>
      </c>
      <c r="I45" s="28">
        <f>J13</f>
        <v>-0.13235294117647059</v>
      </c>
      <c r="J45" s="29">
        <f>H45+L45</f>
        <v>-3</v>
      </c>
      <c r="K45" s="30">
        <f>J14</f>
        <v>-0.14705882352941177</v>
      </c>
      <c r="L45" s="31">
        <f>C8</f>
        <v>-11.25</v>
      </c>
      <c r="M45" s="32"/>
      <c r="N45" s="32"/>
      <c r="O45" s="32"/>
      <c r="P45" s="33">
        <f>C9</f>
        <v>11.25</v>
      </c>
      <c r="Q45" s="28">
        <f>J20</f>
        <v>-0.14705882352941177</v>
      </c>
      <c r="R45" s="29">
        <f>P45+T45</f>
        <v>3</v>
      </c>
      <c r="S45" s="30">
        <f>J21</f>
        <v>-0.13235294117647059</v>
      </c>
      <c r="T45" s="31">
        <f>C10</f>
        <v>-8.25</v>
      </c>
      <c r="U45" s="32"/>
      <c r="V45" s="33">
        <f>C11</f>
        <v>8.25</v>
      </c>
      <c r="W45" s="28">
        <f>J28</f>
        <v>-0.22222222222222221</v>
      </c>
      <c r="X45" s="29">
        <f>V45</f>
        <v>8.25</v>
      </c>
      <c r="Y45" s="30"/>
    </row>
    <row r="46" spans="1:25" s="24" customFormat="1" ht="13.5" thickBot="1">
      <c r="C46" s="34"/>
      <c r="D46" s="35">
        <f>J8</f>
        <v>-0.27777777777777779</v>
      </c>
      <c r="E46" s="36"/>
      <c r="I46" s="34"/>
      <c r="J46" s="37">
        <f>J15</f>
        <v>-0.22058823529411764</v>
      </c>
      <c r="K46" s="36"/>
      <c r="Q46" s="34"/>
      <c r="R46" s="37">
        <f>J22</f>
        <v>-0.22058823529411764</v>
      </c>
      <c r="S46" s="36"/>
      <c r="W46" s="34"/>
      <c r="X46" s="37">
        <f>J29</f>
        <v>-0.27777777777777779</v>
      </c>
      <c r="Y46" s="36"/>
    </row>
    <row r="47" spans="1:25" s="24" customFormat="1" ht="12.75">
      <c r="E47" s="38">
        <v>0</v>
      </c>
      <c r="K47" s="38">
        <v>0</v>
      </c>
      <c r="S47" s="38">
        <v>0</v>
      </c>
      <c r="Y47" s="38">
        <v>0</v>
      </c>
    </row>
    <row r="48" spans="1:25" s="24" customFormat="1" ht="12.75"/>
    <row r="49" spans="1:25" s="24" customFormat="1" ht="12.75">
      <c r="E49" s="24">
        <f>($D$45+H48+B84+C56)*$D$46</f>
        <v>1.5901360544217689</v>
      </c>
      <c r="F49" s="24">
        <f>($D$45+H48+B84+C56)*$E$45</f>
        <v>1.272108843537415</v>
      </c>
      <c r="H49" s="24">
        <f>($J$45+F49+P48+M84+I56)*$I$45</f>
        <v>0.17399459783913565</v>
      </c>
      <c r="K49" s="24">
        <f>($J$45+F49+P48+M84+I56)*$J$46</f>
        <v>0.28999099639855941</v>
      </c>
      <c r="L49" s="24">
        <f>($J$45+F49+P48+M84+I56)*$K$45</f>
        <v>0.19332733093237295</v>
      </c>
      <c r="P49" s="24">
        <f>($R$45+L49+V49+O84+Q56)*$Q$45</f>
        <v>-0.21416103205988279</v>
      </c>
      <c r="S49" s="24">
        <f>($R$45+L49+V49+O84+Q56)*$R$46</f>
        <v>-0.32124154808982419</v>
      </c>
      <c r="T49" s="24">
        <f>($R$45+L49+V49+O84+Q56)*$S$45</f>
        <v>-0.19274492885389452</v>
      </c>
      <c r="V49" s="24">
        <f>($X$45+T48+AA84+W56)*$W$45</f>
        <v>-1.272108843537415</v>
      </c>
      <c r="Y49" s="24">
        <f>($X$45+T48+AA84+W56)*$X$46</f>
        <v>-1.5901360544217689</v>
      </c>
    </row>
    <row r="50" spans="1:25" s="24" customFormat="1" ht="12.75">
      <c r="E50" s="24">
        <f t="shared" ref="E50:E59" si="2">($D$45+H49+B85+C57)*$D$46</f>
        <v>2.2590264703682204</v>
      </c>
      <c r="F50" s="24">
        <f t="shared" ref="F50:F59" si="3">($D$45+H49+B85+C57)*$E$45</f>
        <v>1.8072211762945762</v>
      </c>
      <c r="H50" s="24">
        <f t="shared" ref="H50:H59" si="4">($J$45+F50+P49+M85+I57)*$I$45</f>
        <v>0.70543515422539438</v>
      </c>
      <c r="K50" s="24">
        <f t="shared" ref="K50:K56" si="5">($J$45+F50+P49+M85+I57)*$J$46</f>
        <v>1.175725257042324</v>
      </c>
      <c r="L50" s="24">
        <f t="shared" ref="L50:L56" si="6">($J$45+F50+P49+M85+I57)*$K$45</f>
        <v>0.783816838028216</v>
      </c>
      <c r="P50" s="24">
        <f t="shared" ref="P50:P56" si="7">($R$45+L50+V50+O85+Q57)*$Q$45</f>
        <v>0.19617539349462199</v>
      </c>
      <c r="S50" s="24">
        <f t="shared" ref="S50:S56" si="8">($R$45+L50+V50+O85+Q57)*$R$46</f>
        <v>0.29426309024193298</v>
      </c>
      <c r="T50" s="24">
        <f t="shared" ref="T50:T56" si="9">($R$45+L50+V50+O85+Q57)*$S$45</f>
        <v>0.17655785414515979</v>
      </c>
      <c r="V50" s="24">
        <f t="shared" ref="V50:V56" si="10">($X$45+T49+AA85+W57)*$W$45</f>
        <v>-0.79389314148135359</v>
      </c>
      <c r="Y50" s="24">
        <f t="shared" ref="Y50:Y59" si="11">($X$45+T49+AA85+W57)*$X$46</f>
        <v>-0.99236642685169218</v>
      </c>
    </row>
    <row r="51" spans="1:25" s="24" customFormat="1" ht="12.75">
      <c r="E51" s="24">
        <f t="shared" si="2"/>
        <v>2.7375851082601512</v>
      </c>
      <c r="F51" s="24">
        <f t="shared" si="3"/>
        <v>2.1900680866081208</v>
      </c>
      <c r="H51" s="24">
        <f t="shared" si="4"/>
        <v>1.0952246591577923</v>
      </c>
      <c r="K51" s="24">
        <f t="shared" si="5"/>
        <v>1.8253744319296539</v>
      </c>
      <c r="L51" s="24">
        <f t="shared" si="6"/>
        <v>1.2169162879531026</v>
      </c>
      <c r="P51" s="24">
        <f t="shared" si="7"/>
        <v>0.51087750044421043</v>
      </c>
      <c r="S51" s="24">
        <f t="shared" si="8"/>
        <v>0.76631625066631559</v>
      </c>
      <c r="T51" s="24">
        <f t="shared" si="9"/>
        <v>0.45978975039978937</v>
      </c>
      <c r="V51" s="24">
        <f t="shared" si="10"/>
        <v>-0.3432803977579218</v>
      </c>
      <c r="Y51" s="24">
        <f t="shared" si="11"/>
        <v>-0.42910049719740234</v>
      </c>
    </row>
    <row r="52" spans="1:25" s="24" customFormat="1" ht="12.75">
      <c r="E52" s="24">
        <f t="shared" si="2"/>
        <v>2.9165361614809897</v>
      </c>
      <c r="F52" s="24">
        <f t="shared" si="3"/>
        <v>2.3332289291847919</v>
      </c>
      <c r="H52" s="24">
        <f t="shared" si="4"/>
        <v>1.2676620860336487</v>
      </c>
      <c r="K52" s="24">
        <f t="shared" si="5"/>
        <v>2.1127701433894144</v>
      </c>
      <c r="L52" s="24">
        <f t="shared" si="6"/>
        <v>1.4085134289262764</v>
      </c>
      <c r="P52" s="24">
        <f t="shared" si="7"/>
        <v>0.66037505503383354</v>
      </c>
      <c r="S52" s="24">
        <f t="shared" si="8"/>
        <v>0.99056258255075025</v>
      </c>
      <c r="T52" s="24">
        <f t="shared" si="9"/>
        <v>0.59433754953045015</v>
      </c>
      <c r="V52" s="24">
        <f t="shared" si="10"/>
        <v>-0.14413167020127124</v>
      </c>
      <c r="Y52" s="24">
        <f t="shared" si="11"/>
        <v>-0.18016458775158908</v>
      </c>
    </row>
    <row r="53" spans="1:25" s="24" customFormat="1" ht="12.75">
      <c r="E53" s="24">
        <f t="shared" si="2"/>
        <v>2.9731071963363576</v>
      </c>
      <c r="F53" s="24">
        <f t="shared" si="3"/>
        <v>2.378485757069086</v>
      </c>
      <c r="H53" s="24">
        <f t="shared" si="4"/>
        <v>1.329148170399199</v>
      </c>
      <c r="K53" s="24">
        <f t="shared" si="5"/>
        <v>2.2152469506653314</v>
      </c>
      <c r="L53" s="24">
        <f t="shared" si="6"/>
        <v>1.4768313004435545</v>
      </c>
      <c r="P53" s="24">
        <f t="shared" si="7"/>
        <v>0.71761267874739088</v>
      </c>
      <c r="S53" s="24">
        <f t="shared" si="8"/>
        <v>1.0764190181210862</v>
      </c>
      <c r="T53" s="24">
        <f t="shared" si="9"/>
        <v>0.64585141087265174</v>
      </c>
      <c r="V53" s="24">
        <f t="shared" si="10"/>
        <v>-7.487984976920832E-2</v>
      </c>
      <c r="Y53" s="24">
        <f t="shared" si="11"/>
        <v>-9.3599812211510411E-2</v>
      </c>
    </row>
    <row r="54" spans="1:25" s="24" customFormat="1" ht="12.75">
      <c r="E54" s="24">
        <f t="shared" si="2"/>
        <v>2.989970359114495</v>
      </c>
      <c r="F54" s="24">
        <f t="shared" si="3"/>
        <v>2.3919762872915955</v>
      </c>
      <c r="H54" s="24">
        <f t="shared" si="4"/>
        <v>1.3487424233121599</v>
      </c>
      <c r="K54" s="24">
        <f t="shared" si="5"/>
        <v>2.2479040388535996</v>
      </c>
      <c r="L54" s="24">
        <f t="shared" si="6"/>
        <v>1.4986026925690665</v>
      </c>
      <c r="P54" s="24">
        <f t="shared" si="7"/>
        <v>0.73707115136432944</v>
      </c>
      <c r="S54" s="24">
        <f t="shared" si="8"/>
        <v>1.1056067270464942</v>
      </c>
      <c r="T54" s="24">
        <f t="shared" si="9"/>
        <v>0.66336403622789653</v>
      </c>
      <c r="V54" s="24">
        <f t="shared" si="10"/>
        <v>-5.3420368615373012E-2</v>
      </c>
      <c r="Y54" s="24">
        <f t="shared" si="11"/>
        <v>-6.6775460769216269E-2</v>
      </c>
    </row>
    <row r="55" spans="1:25" s="24" customFormat="1" ht="12.75">
      <c r="A55" s="38">
        <f>Y6</f>
        <v>12.800000000000002</v>
      </c>
      <c r="C55" s="38">
        <f>X13</f>
        <v>-0.32142857142857145</v>
      </c>
      <c r="E55" s="24">
        <f t="shared" si="2"/>
        <v>2.9949569936167122</v>
      </c>
      <c r="F55" s="24">
        <f t="shared" si="3"/>
        <v>2.3959655948933691</v>
      </c>
      <c r="H55" s="24">
        <f t="shared" si="4"/>
        <v>1.3546396854891372</v>
      </c>
      <c r="I55" s="38">
        <f>X14</f>
        <v>-0.42857142857142855</v>
      </c>
      <c r="K55" s="24">
        <f t="shared" si="5"/>
        <v>2.2577328091485618</v>
      </c>
      <c r="L55" s="24">
        <f t="shared" si="6"/>
        <v>1.5051552060990414</v>
      </c>
      <c r="P55" s="24">
        <f t="shared" si="7"/>
        <v>0.74325641108070462</v>
      </c>
      <c r="Q55" s="38">
        <f>X15</f>
        <v>-0.42857142857142855</v>
      </c>
      <c r="S55" s="24">
        <f t="shared" si="8"/>
        <v>1.1148846166210569</v>
      </c>
      <c r="T55" s="24">
        <f t="shared" si="9"/>
        <v>0.66893076997263412</v>
      </c>
      <c r="V55" s="24">
        <f t="shared" si="10"/>
        <v>-4.7121378667540625E-2</v>
      </c>
      <c r="W55" s="38">
        <f>X16</f>
        <v>-0.32142857142857145</v>
      </c>
      <c r="Y55" s="24">
        <f t="shared" si="11"/>
        <v>-5.8901723334425782E-2</v>
      </c>
    </row>
    <row r="56" spans="1:25" s="24" customFormat="1" ht="12.75">
      <c r="E56" s="24">
        <f t="shared" si="2"/>
        <v>2.9964557295746768</v>
      </c>
      <c r="F56" s="24">
        <f t="shared" si="3"/>
        <v>2.3971645836597415</v>
      </c>
      <c r="H56" s="24">
        <f t="shared" si="4"/>
        <v>1.3563781656513374</v>
      </c>
      <c r="K56" s="24">
        <f t="shared" si="5"/>
        <v>2.2606302760855623</v>
      </c>
      <c r="L56" s="24">
        <f t="shared" si="6"/>
        <v>1.5070868507237083</v>
      </c>
      <c r="P56" s="24">
        <f t="shared" si="7"/>
        <v>0.74515662248390679</v>
      </c>
      <c r="S56" s="24">
        <f t="shared" si="8"/>
        <v>1.1177349337258602</v>
      </c>
      <c r="T56" s="24">
        <f t="shared" si="9"/>
        <v>0.67064096023551611</v>
      </c>
      <c r="V56" s="24">
        <f t="shared" si="10"/>
        <v>-4.5298696590280699E-2</v>
      </c>
      <c r="Y56" s="24">
        <f t="shared" si="11"/>
        <v>-5.6623370737850884E-2</v>
      </c>
    </row>
    <row r="57" spans="1:25" s="24" customFormat="1" ht="12.75">
      <c r="C57" s="24">
        <f>($A$55+E49+K49+S49+Y49+B84+H84+O84+AA84)*$C$55</f>
        <v>-4.0610694290846601</v>
      </c>
      <c r="E57" s="24">
        <f t="shared" si="2"/>
        <v>2.9969160478852372</v>
      </c>
      <c r="F57" s="24">
        <f t="shared" si="3"/>
        <v>2.3975328383081895</v>
      </c>
      <c r="H57" s="24">
        <f t="shared" si="4"/>
        <v>1.3568923499805481</v>
      </c>
      <c r="I57" s="24">
        <f>($A$55+E49+K49+S49+Y49+B84+H84+O84+AA84)*$I$55</f>
        <v>-5.4147592387795465</v>
      </c>
      <c r="K57" s="24">
        <f t="shared" ref="K57:K58" si="12">($J$45+F57+P56+M92+I64)*$J$46</f>
        <v>2.2614872499675802</v>
      </c>
      <c r="L57" s="24">
        <f t="shared" ref="L57:L58" si="13">($J$45+F57+P56+M92+I64)*$K$45</f>
        <v>1.5076581666450535</v>
      </c>
      <c r="P57" s="24">
        <f t="shared" ref="P57:P58" si="14">($R$45+L57+V57+O92+Q64)*$Q$45</f>
        <v>0.74573348990801624</v>
      </c>
      <c r="Q57" s="24">
        <f>($A$55+E49+K49+S49+Y49+B84+H84+O84+AA84)*$Q$55</f>
        <v>-5.4147592387795465</v>
      </c>
      <c r="S57" s="24">
        <f t="shared" ref="S57:S58" si="15">($R$45+L57+V57+O92+Q64)*$R$46</f>
        <v>1.1186002348620243</v>
      </c>
      <c r="T57" s="24">
        <f t="shared" ref="T57:T58" si="16">($R$45+L57+V57+O92+Q64)*$S$45</f>
        <v>0.67116014091721454</v>
      </c>
      <c r="V57" s="24">
        <f t="shared" ref="V57:V58" si="17">($X$45+T56+AA92+W64)*$W$45</f>
        <v>-4.4765236621163891E-2</v>
      </c>
      <c r="W57" s="24">
        <f>($A$55+E49+K49+S49+Y49+B84+H84+O84+AA84)*$W$55</f>
        <v>-4.0610694290846601</v>
      </c>
      <c r="Y57" s="24">
        <f t="shared" si="11"/>
        <v>-5.5956545776454862E-2</v>
      </c>
    </row>
    <row r="58" spans="1:25" s="24" customFormat="1" ht="12.75">
      <c r="C58" s="24">
        <f t="shared" ref="C58:C67" si="18">($A$55+E50+K50+S50+Y50+B85+H85+O85+AA85)*$C$55</f>
        <v>-6.8791499892504682</v>
      </c>
      <c r="E58" s="24">
        <f t="shared" si="2"/>
        <v>2.997059718966288</v>
      </c>
      <c r="F58" s="24">
        <f t="shared" si="3"/>
        <v>2.3976477751730303</v>
      </c>
      <c r="H58" s="24">
        <f t="shared" si="4"/>
        <v>1.3570468105760325</v>
      </c>
      <c r="I58" s="24">
        <f t="shared" ref="I58:I67" si="19">($A$55+E50+K50+S50+Y50+B85+H85+O85+AA85)*$I$55</f>
        <v>-9.1721999856672891</v>
      </c>
      <c r="K58" s="24">
        <f t="shared" si="12"/>
        <v>2.2617446842933875</v>
      </c>
      <c r="L58" s="24">
        <f t="shared" si="13"/>
        <v>1.507829789528925</v>
      </c>
      <c r="P58" s="24">
        <f t="shared" si="14"/>
        <v>0.74590888524245869</v>
      </c>
      <c r="Q58" s="24">
        <f t="shared" ref="Q58:Q67" si="20">($A$55+E50+K50+S50+Y50+B85+H85+O85+AA85)*$Q$55</f>
        <v>-9.1721999856672891</v>
      </c>
      <c r="S58" s="24">
        <f t="shared" si="15"/>
        <v>1.1188633278636879</v>
      </c>
      <c r="T58" s="24">
        <f t="shared" si="16"/>
        <v>0.67131799671821279</v>
      </c>
      <c r="V58" s="24">
        <f t="shared" si="17"/>
        <v>-4.4605485940050545E-2</v>
      </c>
      <c r="W58" s="24">
        <f t="shared" ref="W58:W67" si="21">($A$55+E50+K50+S50+Y50+B85+H85+O85+AA85)*$W$55</f>
        <v>-6.8791499892504682</v>
      </c>
      <c r="Y58" s="24">
        <f t="shared" si="11"/>
        <v>-5.5756857425063193E-2</v>
      </c>
    </row>
    <row r="59" spans="1:25" s="24" customFormat="1" ht="12.75">
      <c r="C59" s="24">
        <f t="shared" si="18"/>
        <v>-8.1319099353433195</v>
      </c>
      <c r="E59" s="24">
        <f t="shared" si="2"/>
        <v>2.9971048937715929</v>
      </c>
      <c r="F59" s="24">
        <f t="shared" si="3"/>
        <v>2.3976839150172742</v>
      </c>
      <c r="H59" s="24">
        <f t="shared" si="4"/>
        <v>1.3570940309071589</v>
      </c>
      <c r="I59" s="24">
        <f t="shared" si="19"/>
        <v>-10.842546580457759</v>
      </c>
      <c r="K59" s="24">
        <f t="shared" ref="K59" si="22">($J$45+F59+P58+M94+I66)*$J$46</f>
        <v>2.2618233848452647</v>
      </c>
      <c r="L59" s="24">
        <f t="shared" ref="L59" si="23">($J$45+F59+P58+M94+I66)*$K$45</f>
        <v>1.5078822565635099</v>
      </c>
      <c r="P59" s="24">
        <f t="shared" ref="P59" si="24">($R$45+L59+V59+O94+Q66)*$Q$45</f>
        <v>0.74596261617318205</v>
      </c>
      <c r="Q59" s="24">
        <f t="shared" si="20"/>
        <v>-10.842546580457759</v>
      </c>
      <c r="S59" s="24">
        <f t="shared" ref="S59" si="25">($R$45+L59+V59+O94+Q66)*$R$46</f>
        <v>1.118943924259773</v>
      </c>
      <c r="T59" s="24">
        <f t="shared" ref="T59" si="26">($R$45+L59+V59+O94+Q66)*$S$45</f>
        <v>0.6713663545558638</v>
      </c>
      <c r="V59" s="24">
        <f t="shared" ref="V59" si="27">($X$45+T58+AA94+W66)*$W$45</f>
        <v>-4.4556570419897031E-2</v>
      </c>
      <c r="W59" s="24">
        <f t="shared" si="21"/>
        <v>-8.1319099353433195</v>
      </c>
      <c r="Y59" s="24">
        <f t="shared" si="11"/>
        <v>-5.56957130248713E-2</v>
      </c>
    </row>
    <row r="60" spans="1:25" s="24" customFormat="1" ht="12.75">
      <c r="C60" s="24">
        <f t="shared" si="18"/>
        <v>-8.5890939461291378</v>
      </c>
      <c r="I60" s="24">
        <f t="shared" si="19"/>
        <v>-11.452125261505515</v>
      </c>
      <c r="Q60" s="24">
        <f t="shared" si="20"/>
        <v>-11.452125261505515</v>
      </c>
      <c r="W60" s="24">
        <f t="shared" si="21"/>
        <v>-8.5890939461291378</v>
      </c>
    </row>
    <row r="61" spans="1:25" s="24" customFormat="1" ht="12.75">
      <c r="C61" s="24">
        <f t="shared" si="18"/>
        <v>-8.7390616844616549</v>
      </c>
      <c r="E61" s="38">
        <f>E47+2*E59+B94+C67</f>
        <v>2.0974637038093213</v>
      </c>
      <c r="F61" s="38">
        <f>F45+2*F59+H59</f>
        <v>-2.097538139058293</v>
      </c>
      <c r="H61" s="38">
        <f>H45+2*H59+F59</f>
        <v>13.361871976831591</v>
      </c>
      <c r="I61" s="24">
        <f t="shared" si="19"/>
        <v>-11.652082245948872</v>
      </c>
      <c r="K61" s="38">
        <f>K47+2*K59+I67+M94</f>
        <v>-5.8737075826412015</v>
      </c>
      <c r="L61" s="38">
        <f>L45+2*L59+P59</f>
        <v>-7.488272870699797</v>
      </c>
      <c r="P61" s="38">
        <f>P45+2*P59+L59</f>
        <v>14.249807488909875</v>
      </c>
      <c r="Q61" s="24">
        <f t="shared" si="20"/>
        <v>-11.652082245948872</v>
      </c>
      <c r="S61" s="38">
        <f>S47+2*S59+O94+Q67</f>
        <v>-7.2981458350418356</v>
      </c>
      <c r="T61" s="38">
        <f>T45+2*T59+V59</f>
        <v>-6.9518238613081698</v>
      </c>
      <c r="V61" s="38">
        <f>V45+2*V59+T59</f>
        <v>8.8322532137160703</v>
      </c>
      <c r="W61" s="24">
        <f t="shared" si="21"/>
        <v>-8.7390616844616549</v>
      </c>
      <c r="Y61" s="38">
        <f>Y47+2*Y59+AA94+W67</f>
        <v>-8.8323265114585165</v>
      </c>
    </row>
    <row r="62" spans="1:25" s="24" customFormat="1" ht="12.75">
      <c r="C62" s="24">
        <f t="shared" si="18"/>
        <v>-8.7855235350826373</v>
      </c>
      <c r="I62" s="24">
        <f t="shared" si="19"/>
        <v>-11.714031380110182</v>
      </c>
      <c r="Q62" s="24">
        <f t="shared" si="20"/>
        <v>-11.714031380110182</v>
      </c>
      <c r="W62" s="24">
        <f t="shared" si="21"/>
        <v>-8.7855235350826373</v>
      </c>
    </row>
    <row r="63" spans="1:25" s="24" customFormat="1" ht="12.75">
      <c r="C63" s="24">
        <f t="shared" si="18"/>
        <v>-8.7995634675730692</v>
      </c>
      <c r="I63" s="24">
        <f t="shared" si="19"/>
        <v>-11.732751290097422</v>
      </c>
      <c r="Q63" s="24">
        <f t="shared" si="20"/>
        <v>-11.732751290097422</v>
      </c>
      <c r="W63" s="24">
        <f t="shared" si="21"/>
        <v>-8.7995634675730692</v>
      </c>
    </row>
    <row r="64" spans="1:25" s="24" customFormat="1" ht="12.75">
      <c r="C64" s="24">
        <f t="shared" si="18"/>
        <v>-8.8037895304099543</v>
      </c>
      <c r="E64" s="40">
        <f>E61+F61</f>
        <v>-7.4435248971660428E-5</v>
      </c>
      <c r="I64" s="24">
        <f t="shared" si="19"/>
        <v>-11.738386040546605</v>
      </c>
      <c r="L64" s="40">
        <f>L61+K61+H61</f>
        <v>-1.0847650940704057E-4</v>
      </c>
      <c r="P64" s="40">
        <f>P61+S61+T61</f>
        <v>-1.6220744013040189E-4</v>
      </c>
      <c r="Q64" s="24">
        <f t="shared" si="20"/>
        <v>-11.738386040546605</v>
      </c>
      <c r="W64" s="24">
        <f t="shared" si="21"/>
        <v>-8.8037895304099543</v>
      </c>
      <c r="Y64" s="40">
        <f>Y61+V61</f>
        <v>-7.3297742446243319E-5</v>
      </c>
    </row>
    <row r="65" spans="3:25" s="24" customFormat="1" ht="12.75">
      <c r="C65" s="24">
        <f t="shared" si="18"/>
        <v>-8.8050712277193934</v>
      </c>
      <c r="I65" s="24">
        <f t="shared" si="19"/>
        <v>-11.740094970292523</v>
      </c>
      <c r="Q65" s="24">
        <f t="shared" si="20"/>
        <v>-11.740094970292523</v>
      </c>
      <c r="W65" s="24">
        <f t="shared" si="21"/>
        <v>-8.8050712277193934</v>
      </c>
    </row>
    <row r="66" spans="3:25" s="24" customFormat="1" ht="12.75">
      <c r="C66" s="24">
        <f t="shared" si="18"/>
        <v>-8.8054642584249674</v>
      </c>
      <c r="I66" s="24">
        <f t="shared" si="19"/>
        <v>-11.740619011233289</v>
      </c>
      <c r="Q66" s="24">
        <f t="shared" si="20"/>
        <v>-11.740619011233289</v>
      </c>
      <c r="W66" s="24">
        <f t="shared" si="21"/>
        <v>-8.8054642584249674</v>
      </c>
    </row>
    <row r="67" spans="3:25" s="24" customFormat="1" ht="12.75">
      <c r="C67" s="24">
        <f t="shared" si="18"/>
        <v>-8.8055859140050661</v>
      </c>
      <c r="I67" s="24">
        <f t="shared" si="19"/>
        <v>-11.740781218673419</v>
      </c>
      <c r="Q67" s="24">
        <f t="shared" si="20"/>
        <v>-11.740781218673419</v>
      </c>
      <c r="W67" s="24">
        <f t="shared" si="21"/>
        <v>-8.8055859140050661</v>
      </c>
    </row>
    <row r="68" spans="3:25" s="24" customFormat="1" ht="12.75"/>
    <row r="69" spans="3:25" s="24" customFormat="1" ht="12.75"/>
    <row r="70" spans="3:25" s="24" customFormat="1" ht="12.75"/>
    <row r="71" spans="3:25" s="24" customFormat="1" ht="12.75"/>
    <row r="72" spans="3:25" s="24" customFormat="1" ht="12.75"/>
    <row r="73" spans="3:25" s="24" customFormat="1" ht="12.75"/>
    <row r="74" spans="3:25" s="24" customFormat="1" ht="12.75"/>
    <row r="75" spans="3:25" s="24" customFormat="1" ht="12.75"/>
    <row r="76" spans="3:25" s="24" customFormat="1" ht="12.75"/>
    <row r="77" spans="3:25" s="24" customFormat="1" ht="12.75"/>
    <row r="78" spans="3:25" s="24" customFormat="1" ht="13.5" thickBot="1">
      <c r="E78" s="38"/>
      <c r="K78" s="38"/>
      <c r="S78" s="38"/>
      <c r="Y78" s="38"/>
    </row>
    <row r="79" spans="3:25" s="24" customFormat="1" ht="13.5" thickBot="1">
      <c r="C79" s="25"/>
      <c r="D79" s="26">
        <f>Q7</f>
        <v>-0.15306122448979592</v>
      </c>
      <c r="E79" s="27"/>
      <c r="I79" s="25"/>
      <c r="J79" s="26">
        <f>Q13</f>
        <v>-0.125</v>
      </c>
      <c r="K79" s="27"/>
      <c r="Q79" s="25"/>
      <c r="R79" s="26">
        <f>Q20</f>
        <v>-0.125</v>
      </c>
      <c r="S79" s="27"/>
      <c r="W79" s="25"/>
      <c r="X79" s="26">
        <f>Q28</f>
        <v>-0.15306122448979592</v>
      </c>
      <c r="Y79" s="27"/>
    </row>
    <row r="80" spans="3:25" s="24" customFormat="1" ht="13.5" thickBot="1">
      <c r="C80" s="28"/>
      <c r="D80" s="29">
        <f>F80</f>
        <v>-16.5</v>
      </c>
      <c r="E80" s="30">
        <f>Q8</f>
        <v>-0.16326530612244897</v>
      </c>
      <c r="F80" s="31">
        <f>C12</f>
        <v>-16.5</v>
      </c>
      <c r="G80" s="32"/>
      <c r="H80" s="33">
        <f>C13</f>
        <v>16.5</v>
      </c>
      <c r="I80" s="28">
        <f>Q14</f>
        <v>-0.1</v>
      </c>
      <c r="J80" s="29">
        <f>H80+L80</f>
        <v>-6</v>
      </c>
      <c r="K80" s="30">
        <f>Q15</f>
        <v>-0.125</v>
      </c>
      <c r="L80" s="31">
        <f>C14</f>
        <v>-22.5</v>
      </c>
      <c r="M80" s="32"/>
      <c r="N80" s="32"/>
      <c r="O80" s="32"/>
      <c r="P80" s="33">
        <f>C15</f>
        <v>22.5</v>
      </c>
      <c r="Q80" s="28">
        <f>Q21</f>
        <v>-0.125</v>
      </c>
      <c r="R80" s="29">
        <f>P80+T80</f>
        <v>6</v>
      </c>
      <c r="S80" s="30">
        <f>Q22</f>
        <v>-0.1</v>
      </c>
      <c r="T80" s="31">
        <f>C16</f>
        <v>-16.5</v>
      </c>
      <c r="U80" s="32"/>
      <c r="V80" s="33">
        <f>C17</f>
        <v>16.5</v>
      </c>
      <c r="W80" s="28">
        <f>Q29</f>
        <v>-0.16326530612244897</v>
      </c>
      <c r="X80" s="29">
        <f>V80</f>
        <v>16.5</v>
      </c>
      <c r="Y80" s="30"/>
    </row>
    <row r="81" spans="1:27" s="24" customFormat="1" ht="13.5" thickBot="1">
      <c r="C81" s="34"/>
      <c r="D81" s="37">
        <f>Q9</f>
        <v>-0.18367346938775511</v>
      </c>
      <c r="E81" s="36"/>
      <c r="I81" s="34"/>
      <c r="J81" s="37">
        <f>Q16</f>
        <v>-0.15</v>
      </c>
      <c r="K81" s="36"/>
      <c r="Q81" s="34"/>
      <c r="R81" s="37">
        <f>Q23</f>
        <v>-0.15</v>
      </c>
      <c r="S81" s="36"/>
      <c r="W81" s="34"/>
      <c r="X81" s="37">
        <f>Q30</f>
        <v>-0.18367346938775511</v>
      </c>
      <c r="Y81" s="36"/>
    </row>
    <row r="82" spans="1:27" s="24" customFormat="1" ht="12.75">
      <c r="B82" s="38">
        <v>0</v>
      </c>
      <c r="E82" s="38">
        <v>0</v>
      </c>
      <c r="K82" s="38">
        <v>0</v>
      </c>
      <c r="M82" s="38">
        <v>0</v>
      </c>
      <c r="O82" s="38">
        <v>0</v>
      </c>
      <c r="S82" s="38">
        <v>0</v>
      </c>
      <c r="Y82" s="38">
        <v>0</v>
      </c>
      <c r="AA82" s="38">
        <v>0</v>
      </c>
    </row>
    <row r="83" spans="1:27" s="24" customFormat="1" ht="12.75"/>
    <row r="84" spans="1:27" s="24" customFormat="1" ht="12.75">
      <c r="B84" s="24">
        <f>($D$80+E48+H83+C91+C56)*$D$79</f>
        <v>2.5255102040816326</v>
      </c>
      <c r="E84" s="24">
        <f>($D$80+E48+H83+C91+C56)*$D$81</f>
        <v>3.0306122448979593</v>
      </c>
      <c r="F84" s="24">
        <f>($D$80+E48+H83+C91+C56)*$E$80</f>
        <v>2.693877551020408</v>
      </c>
      <c r="H84" s="24">
        <f>($J$80+F84+O83+K48+I91)*$I$80</f>
        <v>0.33061224489795921</v>
      </c>
      <c r="K84" s="24">
        <f>($J$80+F84+O83+K48+I91)*$J$81</f>
        <v>0.49591836734693878</v>
      </c>
      <c r="L84" s="24">
        <f>($J$80+F84+O83+K48+I91)*$K$80</f>
        <v>0.41326530612244899</v>
      </c>
      <c r="M84" s="24">
        <f>($J$80+F84+O83+K48+I91)*$K$80</f>
        <v>0.41326530612244899</v>
      </c>
      <c r="O84" s="24">
        <f>($R$80+L84+V84+S48+Q56+Q91)*$R$79</f>
        <v>-0.46492346938775514</v>
      </c>
      <c r="P84" s="24">
        <f>($R$80+L84+V84+S48+Q56+Q91)*$Q$80</f>
        <v>-0.46492346938775514</v>
      </c>
      <c r="S84" s="24">
        <f>($R$80+L84+V84+S48+Q56+Q91)*$R$81</f>
        <v>-0.55790816326530612</v>
      </c>
      <c r="T84" s="24">
        <f>($R$80+L84+V84+S48+Q56+Q91)*$S$80</f>
        <v>-0.37193877551020416</v>
      </c>
      <c r="V84" s="24">
        <f>($X$80+S83+Y48+W91+W56)*$W$80</f>
        <v>-2.693877551020408</v>
      </c>
      <c r="Y84" s="24">
        <f>($X$80+S83+Y48+W91+W56)*$X$81</f>
        <v>-3.0306122448979593</v>
      </c>
      <c r="AA84" s="24">
        <f>($X$80+S83+Y48+W91+W56)*$X$79</f>
        <v>-2.5255102040816326</v>
      </c>
    </row>
    <row r="85" spans="1:27" s="24" customFormat="1" ht="12.75">
      <c r="B85" s="24">
        <f t="shared" ref="B85:B94" si="28">($D$80+E49+H84+C92+C57)*$D$79</f>
        <v>4.0045795379199314</v>
      </c>
      <c r="E85" s="24">
        <f t="shared" ref="E85:E91" si="29">($D$80+E49+H84+C92+C57)*$D$81</f>
        <v>4.8054954455039187</v>
      </c>
      <c r="F85" s="24">
        <f t="shared" ref="F85:F91" si="30">($D$80+E49+H84+C92+C57)*$E$80</f>
        <v>4.2715515071145935</v>
      </c>
      <c r="H85" s="24">
        <f t="shared" ref="H85:H94" si="31">($J$80+F85+O84+K49+I92)*$I$80</f>
        <v>1.1933956767623872</v>
      </c>
      <c r="K85" s="24">
        <f t="shared" ref="K85:K94" si="32">($J$80+F85+O84+K49+I92)*$J$81</f>
        <v>1.7900935151435808</v>
      </c>
      <c r="L85" s="24">
        <f t="shared" ref="L85:L94" si="33">($J$80+F85+O84+K49+I92)*$K$80</f>
        <v>1.491744595952984</v>
      </c>
      <c r="M85" s="24">
        <f t="shared" ref="M85:M94" si="34">($J$80+F85+O84+K49+I92)*$K$80</f>
        <v>1.491744595952984</v>
      </c>
      <c r="O85" s="24">
        <f t="shared" ref="O85:O91" si="35">($R$80+L85+V85+S49+Q57+Q92)*$R$79</f>
        <v>1.0908428664692542</v>
      </c>
      <c r="P85" s="24">
        <f t="shared" ref="P85:P91" si="36">($R$80+L85+V85+S49+Q57+Q92)*$Q$80</f>
        <v>1.0908428664692542</v>
      </c>
      <c r="S85" s="24">
        <f t="shared" ref="S85:S91" si="37">($R$80+L85+V85+S49+Q57+Q92)*$R$81</f>
        <v>1.309011439763105</v>
      </c>
      <c r="T85" s="24">
        <f t="shared" ref="T85:T91" si="38">($R$80+L85+V85+S49+Q57+Q92)*$S$80</f>
        <v>0.87267429317540346</v>
      </c>
      <c r="V85" s="24">
        <f t="shared" ref="V85:V91" si="39">($X$80+S84+Y49+W92+W57)*$W$80</f>
        <v>-0.45191093908837709</v>
      </c>
      <c r="Y85" s="24">
        <f t="shared" ref="Y85:Y91" si="40">($X$80+S84+Y49+W92+W57)*$X$81</f>
        <v>-0.50839980647442429</v>
      </c>
      <c r="AA85" s="24">
        <f t="shared" ref="AA85:AA91" si="41">($X$80+S84+Y49+W92+W57)*$X$79</f>
        <v>-0.42366650539535355</v>
      </c>
    </row>
    <row r="86" spans="1:27" s="24" customFormat="1" ht="12.75">
      <c r="B86" s="24">
        <f t="shared" si="28"/>
        <v>4.5684084452885303</v>
      </c>
      <c r="E86" s="24">
        <f t="shared" si="29"/>
        <v>5.4820901343462358</v>
      </c>
      <c r="F86" s="24">
        <f t="shared" si="30"/>
        <v>4.8729690083077646</v>
      </c>
      <c r="H86" s="24">
        <f t="shared" si="31"/>
        <v>1.2087405979867591</v>
      </c>
      <c r="K86" s="24">
        <f t="shared" si="32"/>
        <v>1.8131108969801384</v>
      </c>
      <c r="L86" s="24">
        <f t="shared" si="33"/>
        <v>1.5109257474834488</v>
      </c>
      <c r="M86" s="24">
        <f t="shared" si="34"/>
        <v>1.5109257474834488</v>
      </c>
      <c r="O86" s="24">
        <f t="shared" si="35"/>
        <v>1.8245970924514774</v>
      </c>
      <c r="P86" s="24">
        <f t="shared" si="36"/>
        <v>1.8245970924514774</v>
      </c>
      <c r="S86" s="24">
        <f t="shared" si="37"/>
        <v>2.1895165109417727</v>
      </c>
      <c r="T86" s="24">
        <f t="shared" si="38"/>
        <v>1.4596776739611821</v>
      </c>
      <c r="V86" s="24">
        <f t="shared" si="39"/>
        <v>-2.8224799829782723E-3</v>
      </c>
      <c r="Y86" s="24">
        <f t="shared" si="40"/>
        <v>-3.175289980850557E-3</v>
      </c>
      <c r="AA86" s="24">
        <f t="shared" si="41"/>
        <v>-2.6460749840421308E-3</v>
      </c>
    </row>
    <row r="87" spans="1:27" s="24" customFormat="1" ht="12.75">
      <c r="B87" s="24">
        <f t="shared" si="28"/>
        <v>4.7871550948539641</v>
      </c>
      <c r="E87" s="24">
        <f t="shared" si="29"/>
        <v>5.7445861138247567</v>
      </c>
      <c r="F87" s="24">
        <f t="shared" si="30"/>
        <v>5.106298767844228</v>
      </c>
      <c r="H87" s="24">
        <f t="shared" si="31"/>
        <v>1.1364390673040627</v>
      </c>
      <c r="K87" s="24">
        <f t="shared" si="32"/>
        <v>1.7046586009560938</v>
      </c>
      <c r="L87" s="24">
        <f t="shared" si="33"/>
        <v>1.4205488341300783</v>
      </c>
      <c r="M87" s="24">
        <f t="shared" si="34"/>
        <v>1.4205488341300783</v>
      </c>
      <c r="O87" s="24">
        <f t="shared" si="35"/>
        <v>2.0876144475026854</v>
      </c>
      <c r="P87" s="24">
        <f t="shared" si="36"/>
        <v>2.0876144475026854</v>
      </c>
      <c r="S87" s="24">
        <f t="shared" si="37"/>
        <v>2.5051373370032226</v>
      </c>
      <c r="T87" s="24">
        <f t="shared" si="38"/>
        <v>1.6700915580021485</v>
      </c>
      <c r="V87" s="24">
        <f t="shared" si="39"/>
        <v>7.5426880905867827E-2</v>
      </c>
      <c r="Y87" s="24">
        <f t="shared" si="40"/>
        <v>8.4855241019101316E-2</v>
      </c>
      <c r="AA87" s="24">
        <f t="shared" si="41"/>
        <v>7.0712700849251089E-2</v>
      </c>
    </row>
    <row r="88" spans="1:27" s="24" customFormat="1" ht="12.75">
      <c r="B88" s="24">
        <f t="shared" si="28"/>
        <v>4.8682459532846014</v>
      </c>
      <c r="E88" s="24">
        <f t="shared" si="29"/>
        <v>5.8418951439415219</v>
      </c>
      <c r="F88" s="24">
        <f t="shared" si="30"/>
        <v>5.192795683503574</v>
      </c>
      <c r="H88" s="24">
        <f t="shared" si="31"/>
        <v>1.0966492851091401</v>
      </c>
      <c r="K88" s="24">
        <f t="shared" si="32"/>
        <v>1.6449739276637101</v>
      </c>
      <c r="L88" s="24">
        <f t="shared" si="33"/>
        <v>1.3708116063864251</v>
      </c>
      <c r="M88" s="24">
        <f t="shared" si="34"/>
        <v>1.3708116063864251</v>
      </c>
      <c r="O88" s="24">
        <f t="shared" si="35"/>
        <v>2.1704075953489101</v>
      </c>
      <c r="P88" s="24">
        <f t="shared" si="36"/>
        <v>2.1704075953489101</v>
      </c>
      <c r="S88" s="24">
        <f t="shared" si="37"/>
        <v>2.6044891144186919</v>
      </c>
      <c r="T88" s="24">
        <f t="shared" si="38"/>
        <v>1.7363260762791282</v>
      </c>
      <c r="V88" s="24">
        <f t="shared" si="39"/>
        <v>8.7163435264131991E-2</v>
      </c>
      <c r="Y88" s="24">
        <f t="shared" si="40"/>
        <v>9.8058864672148499E-2</v>
      </c>
      <c r="AA88" s="24">
        <f t="shared" si="41"/>
        <v>8.1715720560123745E-2</v>
      </c>
    </row>
    <row r="89" spans="1:27" s="24" customFormat="1" ht="12.75">
      <c r="B89" s="24">
        <f t="shared" si="28"/>
        <v>4.8960202212502759</v>
      </c>
      <c r="E89" s="24">
        <f t="shared" si="29"/>
        <v>5.8752242655003313</v>
      </c>
      <c r="F89" s="24">
        <f t="shared" si="30"/>
        <v>5.2224215693336271</v>
      </c>
      <c r="H89" s="24">
        <f t="shared" si="31"/>
        <v>1.0815959763521876</v>
      </c>
      <c r="K89" s="24">
        <f t="shared" si="32"/>
        <v>1.6223939645282814</v>
      </c>
      <c r="L89" s="24">
        <f t="shared" si="33"/>
        <v>1.3519949704402345</v>
      </c>
      <c r="M89" s="24">
        <f t="shared" si="34"/>
        <v>1.3519949704402345</v>
      </c>
      <c r="O89" s="24">
        <f t="shared" si="35"/>
        <v>2.1948160927177378</v>
      </c>
      <c r="P89" s="24">
        <f t="shared" si="36"/>
        <v>2.1948160927177378</v>
      </c>
      <c r="S89" s="24">
        <f t="shared" si="37"/>
        <v>2.6337793112612853</v>
      </c>
      <c r="T89" s="24">
        <f t="shared" si="38"/>
        <v>1.7558528741741903</v>
      </c>
      <c r="V89" s="24">
        <f t="shared" si="39"/>
        <v>8.9175394515393677E-2</v>
      </c>
      <c r="Y89" s="24">
        <f t="shared" si="40"/>
        <v>0.1003223188298179</v>
      </c>
      <c r="AA89" s="24">
        <f t="shared" si="41"/>
        <v>8.3601932358181585E-2</v>
      </c>
    </row>
    <row r="90" spans="1:27" s="24" customFormat="1" ht="12.75">
      <c r="A90" s="38">
        <f>Y7</f>
        <v>23.466666666666669</v>
      </c>
      <c r="B90" s="24">
        <f t="shared" si="28"/>
        <v>4.9049359347503154</v>
      </c>
      <c r="C90" s="38">
        <f>X19</f>
        <v>-0.32142857142857145</v>
      </c>
      <c r="E90" s="24">
        <f t="shared" si="29"/>
        <v>5.8859231217003787</v>
      </c>
      <c r="F90" s="24">
        <f t="shared" si="30"/>
        <v>5.2319316637336692</v>
      </c>
      <c r="H90" s="24">
        <f t="shared" si="31"/>
        <v>1.0767513859032014</v>
      </c>
      <c r="I90" s="38">
        <f>X20</f>
        <v>-0.42857142857142855</v>
      </c>
      <c r="K90" s="24">
        <f t="shared" si="32"/>
        <v>1.6151270788548022</v>
      </c>
      <c r="L90" s="24">
        <f t="shared" si="33"/>
        <v>1.3459392323790018</v>
      </c>
      <c r="M90" s="24">
        <f t="shared" si="34"/>
        <v>1.3459392323790018</v>
      </c>
      <c r="O90" s="24">
        <f t="shared" si="35"/>
        <v>2.2018539573298899</v>
      </c>
      <c r="P90" s="24">
        <f t="shared" si="36"/>
        <v>2.2018539573298899</v>
      </c>
      <c r="Q90" s="38">
        <f>X21</f>
        <v>-0.42857142857142855</v>
      </c>
      <c r="S90" s="24">
        <f t="shared" si="37"/>
        <v>2.6422247487958677</v>
      </c>
      <c r="T90" s="24">
        <f t="shared" si="38"/>
        <v>1.7614831658639121</v>
      </c>
      <c r="V90" s="24">
        <f t="shared" si="39"/>
        <v>8.981941638258524E-2</v>
      </c>
      <c r="W90" s="38">
        <f>X22</f>
        <v>-0.32142857142857145</v>
      </c>
      <c r="Y90" s="24">
        <f t="shared" si="40"/>
        <v>0.10104684343040841</v>
      </c>
      <c r="AA90" s="24">
        <f t="shared" si="41"/>
        <v>8.4205702858673681E-2</v>
      </c>
    </row>
    <row r="91" spans="1:27" s="24" customFormat="1" ht="12.75">
      <c r="B91" s="24">
        <f t="shared" si="28"/>
        <v>4.9076831556150946</v>
      </c>
      <c r="E91" s="24">
        <f t="shared" si="29"/>
        <v>5.8892197867381144</v>
      </c>
      <c r="F91" s="24">
        <f t="shared" si="30"/>
        <v>5.2348620326561006</v>
      </c>
      <c r="H91" s="24">
        <f t="shared" si="31"/>
        <v>1.0753117683486073</v>
      </c>
      <c r="K91" s="24">
        <f t="shared" si="32"/>
        <v>1.6129676525229109</v>
      </c>
      <c r="L91" s="24">
        <f t="shared" si="33"/>
        <v>1.3441397104357591</v>
      </c>
      <c r="M91" s="24">
        <f t="shared" si="34"/>
        <v>1.3441397104357591</v>
      </c>
      <c r="O91" s="24">
        <f t="shared" si="35"/>
        <v>2.2038981030734273</v>
      </c>
      <c r="P91" s="24">
        <f t="shared" si="36"/>
        <v>2.2038981030734273</v>
      </c>
      <c r="S91" s="24">
        <f t="shared" si="37"/>
        <v>2.6446777236881127</v>
      </c>
      <c r="T91" s="24">
        <f t="shared" si="38"/>
        <v>1.7631184824587418</v>
      </c>
      <c r="V91" s="24">
        <f t="shared" si="39"/>
        <v>9.0108621073811457E-2</v>
      </c>
      <c r="Y91" s="24">
        <f t="shared" si="40"/>
        <v>0.1013721987080379</v>
      </c>
      <c r="AA91" s="24">
        <f t="shared" si="41"/>
        <v>8.4476832256698248E-2</v>
      </c>
    </row>
    <row r="92" spans="1:27" s="24" customFormat="1" ht="12.75">
      <c r="B92" s="24">
        <f t="shared" si="28"/>
        <v>4.9085135923717642</v>
      </c>
      <c r="C92" s="24">
        <f>($A$90+E84+K84+S84+Y84)*$C$90</f>
        <v>-7.5229318513119541</v>
      </c>
      <c r="E92" s="24">
        <f t="shared" ref="E92:E93" si="42">($D$80+E56+H91+C99+C64)*$D$81</f>
        <v>5.8902163108461174</v>
      </c>
      <c r="F92" s="24">
        <f t="shared" ref="F92:F93" si="43">($D$80+E56+H91+C99+C64)*$E$80</f>
        <v>5.2357478318632147</v>
      </c>
      <c r="H92" s="24">
        <f t="shared" si="31"/>
        <v>1.0748968372545156</v>
      </c>
      <c r="I92" s="24">
        <f>($A$90+E84+K84+S84+Y84)*$I$90</f>
        <v>-10.03057580174927</v>
      </c>
      <c r="K92" s="24">
        <f t="shared" si="32"/>
        <v>1.6123452558817732</v>
      </c>
      <c r="L92" s="24">
        <f t="shared" si="33"/>
        <v>1.3436210465681444</v>
      </c>
      <c r="M92" s="24">
        <f t="shared" si="34"/>
        <v>1.3436210465681444</v>
      </c>
      <c r="O92" s="24">
        <f t="shared" ref="O92:O93" si="44">($R$80+L92+V92+S56+Q64+Q99)*$R$79</f>
        <v>2.2045053791482045</v>
      </c>
      <c r="P92" s="24">
        <f t="shared" ref="P92:P93" si="45">($R$80+L92+V92+S56+Q64+Q99)*$Q$80</f>
        <v>2.2045053791482045</v>
      </c>
      <c r="Q92" s="24">
        <f>($A$90+E84+K84+S84+Y84)*$Q$90</f>
        <v>-10.03057580174927</v>
      </c>
      <c r="S92" s="24">
        <f t="shared" ref="S92:S93" si="46">($R$80+L92+V92+S56+Q64+Q99)*$R$81</f>
        <v>2.6454064549778455</v>
      </c>
      <c r="T92" s="24">
        <f t="shared" ref="T92:T93" si="47">($R$80+L92+V92+S56+Q64+Q99)*$S$80</f>
        <v>1.7636043033185638</v>
      </c>
      <c r="V92" s="24">
        <f t="shared" ref="V92:V93" si="48">($X$80+S91+Y56+W99+W64)*$W$80</f>
        <v>9.0231610634320725E-2</v>
      </c>
      <c r="W92" s="24">
        <f>($A$90+E84+K84+S84+Y84)*$W$90</f>
        <v>-7.5229318513119541</v>
      </c>
      <c r="Y92" s="24">
        <f t="shared" ref="Y92:Y93" si="49">($X$80+S91+Y56+W99+W64)*$X$81</f>
        <v>0.10151056196361083</v>
      </c>
      <c r="AA92" s="24">
        <f t="shared" ref="AA92:AA93" si="50">($X$80+S91+Y56+W99+W64)*$X$79</f>
        <v>8.4592134969675686E-2</v>
      </c>
    </row>
    <row r="93" spans="1:27" s="24" customFormat="1" ht="12.75">
      <c r="B93" s="24">
        <f t="shared" si="28"/>
        <v>4.9087638894602081</v>
      </c>
      <c r="C93" s="24">
        <f t="shared" ref="C93:C102" si="51">($A$90+E85+K85+S85+Y85)*$C$90</f>
        <v>-9.9202073337652017</v>
      </c>
      <c r="E93" s="24">
        <f t="shared" si="42"/>
        <v>5.8905166673522498</v>
      </c>
      <c r="F93" s="24">
        <f t="shared" si="43"/>
        <v>5.2360148154242214</v>
      </c>
      <c r="H93" s="24">
        <f t="shared" si="31"/>
        <v>1.0747769091318284</v>
      </c>
      <c r="I93" s="24">
        <f t="shared" ref="I93:I102" si="52">($A$90+E85+K85+S85+Y85)*$I$90</f>
        <v>-13.226943111686934</v>
      </c>
      <c r="K93" s="24">
        <f t="shared" si="32"/>
        <v>1.6121653636977427</v>
      </c>
      <c r="L93" s="24">
        <f t="shared" si="33"/>
        <v>1.3434711364147855</v>
      </c>
      <c r="M93" s="24">
        <f t="shared" si="34"/>
        <v>1.3434711364147855</v>
      </c>
      <c r="O93" s="24">
        <f t="shared" si="44"/>
        <v>2.2046902470549297</v>
      </c>
      <c r="P93" s="24">
        <f t="shared" si="45"/>
        <v>2.2046902470549297</v>
      </c>
      <c r="Q93" s="24">
        <f t="shared" ref="Q93:Q102" si="53">($A$90+E85+K85+S85+Y85)*$Q$90</f>
        <v>-13.226943111686934</v>
      </c>
      <c r="S93" s="24">
        <f t="shared" si="46"/>
        <v>2.6456282964659157</v>
      </c>
      <c r="T93" s="24">
        <f t="shared" si="47"/>
        <v>1.7637521976439439</v>
      </c>
      <c r="V93" s="24">
        <f t="shared" si="48"/>
        <v>9.0278158434566533E-2</v>
      </c>
      <c r="W93" s="24">
        <f t="shared" ref="W93:W102" si="54">($A$90+E85+K85+S85+Y85)*$W$90</f>
        <v>-9.9202073337652017</v>
      </c>
      <c r="Y93" s="24">
        <f t="shared" si="49"/>
        <v>0.10156292823888736</v>
      </c>
      <c r="AA93" s="24">
        <f t="shared" si="50"/>
        <v>8.4635773532406131E-2</v>
      </c>
    </row>
    <row r="94" spans="1:27" s="24" customFormat="1" ht="12.75">
      <c r="B94" s="24">
        <f t="shared" si="28"/>
        <v>4.9088398302712015</v>
      </c>
      <c r="C94" s="24">
        <f t="shared" si="51"/>
        <v>-10.590495723949489</v>
      </c>
      <c r="E94" s="24">
        <f t="shared" ref="E94" si="55">($D$80+E58+H93+C101+C66)*$D$81</f>
        <v>5.8906077963254422</v>
      </c>
      <c r="F94" s="24">
        <f t="shared" ref="F94" si="56">($D$80+E58+H93+C101+C66)*$E$80</f>
        <v>5.2360958189559472</v>
      </c>
      <c r="H94" s="24">
        <f t="shared" si="31"/>
        <v>1.0747414930733503</v>
      </c>
      <c r="I94" s="24">
        <f t="shared" si="52"/>
        <v>-14.120660965265985</v>
      </c>
      <c r="K94" s="24">
        <f t="shared" si="32"/>
        <v>1.6121122396100256</v>
      </c>
      <c r="L94" s="24">
        <f t="shared" si="33"/>
        <v>1.343426866341688</v>
      </c>
      <c r="M94" s="24">
        <f t="shared" si="34"/>
        <v>1.343426866341688</v>
      </c>
      <c r="O94" s="24">
        <f t="shared" ref="O94" si="57">($R$80+L94+V94+S58+Q66+Q101)*$R$79</f>
        <v>2.2047475351120376</v>
      </c>
      <c r="P94" s="24">
        <f t="shared" ref="P94" si="58">($R$80+L94+V94+S58+Q66+Q101)*$Q$80</f>
        <v>2.2047475351120376</v>
      </c>
      <c r="Q94" s="24">
        <f t="shared" si="53"/>
        <v>-14.120660965265985</v>
      </c>
      <c r="S94" s="24">
        <f t="shared" ref="S94" si="59">($R$80+L94+V94+S58+Q66+Q101)*$R$81</f>
        <v>2.645697042134445</v>
      </c>
      <c r="T94" s="24">
        <f t="shared" ref="T94" si="60">($R$80+L94+V94+S58+Q66+Q101)*$S$80</f>
        <v>1.7637980280896302</v>
      </c>
      <c r="V94" s="24">
        <f t="shared" ref="V94" si="61">($X$80+S93+Y58+W101+W66)*$W$80</f>
        <v>9.0294217169378438E-2</v>
      </c>
      <c r="W94" s="24">
        <f t="shared" si="54"/>
        <v>-10.590495723949489</v>
      </c>
      <c r="Y94" s="24">
        <f t="shared" ref="Y94" si="62">($X$80+S93+Y58+W101+W66)*$X$81</f>
        <v>0.10158099431555076</v>
      </c>
      <c r="AA94" s="24">
        <f t="shared" ref="AA94" si="63">($X$80+S93+Y58+W101+W66)*$X$79</f>
        <v>8.4650828596292305E-2</v>
      </c>
    </row>
    <row r="95" spans="1:27" s="24" customFormat="1" ht="12.75">
      <c r="C95" s="24">
        <f t="shared" si="51"/>
        <v>-10.769754844115306</v>
      </c>
      <c r="I95" s="24">
        <f t="shared" si="52"/>
        <v>-14.359673125487074</v>
      </c>
      <c r="Q95" s="24">
        <f t="shared" si="53"/>
        <v>-14.359673125487074</v>
      </c>
      <c r="W95" s="24">
        <f t="shared" si="54"/>
        <v>-10.769754844115306</v>
      </c>
    </row>
    <row r="96" spans="1:27" s="24" customFormat="1" ht="12.75">
      <c r="B96" s="38">
        <f>B82+2*B94+E59+C67</f>
        <v>4.009198640308929</v>
      </c>
      <c r="C96" s="24">
        <f t="shared" si="51"/>
        <v>-10.81802690915231</v>
      </c>
      <c r="E96" s="38">
        <f>E82+2*E94+C102</f>
        <v>0.94371621224127189</v>
      </c>
      <c r="F96" s="38">
        <f>F80+2*F94+H94</f>
        <v>-4.953066869014755</v>
      </c>
      <c r="H96" s="38">
        <f>H80+2*H94+F94</f>
        <v>23.885578805102647</v>
      </c>
      <c r="I96" s="24">
        <f t="shared" si="52"/>
        <v>-14.424035878869745</v>
      </c>
      <c r="K96" s="38">
        <f>K82+2*K94+I102</f>
        <v>-11.225774694659432</v>
      </c>
      <c r="L96" s="38">
        <f>L80+2*L94+P94</f>
        <v>-17.608398732204588</v>
      </c>
      <c r="M96" s="38">
        <f>M82+2*M94+K59+I67</f>
        <v>-6.792104101144778</v>
      </c>
      <c r="O96" s="38">
        <f>O82+2*O94+S59+Q67</f>
        <v>-6.2123422241895714</v>
      </c>
      <c r="P96" s="38">
        <f>P80+2*P94+L94</f>
        <v>28.252921936565762</v>
      </c>
      <c r="Q96" s="24">
        <f t="shared" si="53"/>
        <v>-14.424035878869745</v>
      </c>
      <c r="S96" s="38">
        <f>S82+2*S94+Q102</f>
        <v>-9.1586050896105924</v>
      </c>
      <c r="T96" s="38">
        <f>T80+2*T94+V94</f>
        <v>-12.882109726651363</v>
      </c>
      <c r="V96" s="38">
        <f>V80+2*V94+T94</f>
        <v>18.444386462428387</v>
      </c>
      <c r="W96" s="24">
        <f t="shared" si="54"/>
        <v>-10.81802690915231</v>
      </c>
      <c r="Y96" s="38">
        <f>Y82+2*Y94+W102</f>
        <v>-10.63433739177851</v>
      </c>
      <c r="AA96" s="38">
        <f>AA82+2*AA94+Y59+W67</f>
        <v>-8.6919799698373534</v>
      </c>
    </row>
    <row r="97" spans="3:25" s="24" customFormat="1" ht="12.75">
      <c r="C97" s="24">
        <f t="shared" si="51"/>
        <v>-10.831624240752769</v>
      </c>
      <c r="I97" s="24">
        <f t="shared" si="52"/>
        <v>-14.442165654337021</v>
      </c>
      <c r="Q97" s="24">
        <f t="shared" si="53"/>
        <v>-14.442165654337021</v>
      </c>
      <c r="W97" s="24">
        <f t="shared" si="54"/>
        <v>-10.831624240752769</v>
      </c>
    </row>
    <row r="98" spans="3:25" s="24" customFormat="1" ht="12.75">
      <c r="C98" s="24">
        <f t="shared" si="51"/>
        <v>-10.835674861965469</v>
      </c>
      <c r="I98" s="24">
        <f t="shared" si="52"/>
        <v>-14.447566482620624</v>
      </c>
      <c r="Q98" s="24">
        <f t="shared" si="53"/>
        <v>-14.447566482620624</v>
      </c>
      <c r="W98" s="24">
        <f t="shared" si="54"/>
        <v>-10.835674861965469</v>
      </c>
      <c r="Y98" s="40">
        <f>Y96+AA96+V96</f>
        <v>-0.88193089918747702</v>
      </c>
    </row>
    <row r="99" spans="3:25" s="24" customFormat="1" ht="12.75">
      <c r="C99" s="24">
        <f t="shared" si="51"/>
        <v>-10.836933437675523</v>
      </c>
      <c r="E99" s="40">
        <f>E96+F96+B96</f>
        <v>-1.5201646455409445E-4</v>
      </c>
      <c r="H99" s="40">
        <f>H96+K96+L96+M96</f>
        <v>-11.740698722906151</v>
      </c>
      <c r="I99" s="24">
        <f t="shared" si="52"/>
        <v>-14.44924458356736</v>
      </c>
      <c r="P99" s="40">
        <f>O96+P96+S96+T96</f>
        <v>-1.3510388576243315E-4</v>
      </c>
      <c r="Q99" s="24">
        <f t="shared" si="53"/>
        <v>-14.44924458356736</v>
      </c>
      <c r="W99" s="24">
        <f t="shared" si="54"/>
        <v>-10.836933437675523</v>
      </c>
    </row>
    <row r="100" spans="3:25" s="24" customFormat="1" ht="12.75">
      <c r="C100" s="24">
        <f t="shared" si="51"/>
        <v>-10.837332401893718</v>
      </c>
      <c r="I100" s="24">
        <f t="shared" si="52"/>
        <v>-14.449776535858291</v>
      </c>
      <c r="Q100" s="24">
        <f t="shared" si="53"/>
        <v>-14.449776535858291</v>
      </c>
      <c r="W100" s="24">
        <f t="shared" si="54"/>
        <v>-10.837332401893718</v>
      </c>
    </row>
    <row r="101" spans="3:25" s="24" customFormat="1" ht="12.75">
      <c r="C101" s="24">
        <f t="shared" si="51"/>
        <v>-10.837459260778328</v>
      </c>
      <c r="I101" s="24">
        <f t="shared" si="52"/>
        <v>-14.449945681037768</v>
      </c>
      <c r="Q101" s="24">
        <f t="shared" si="53"/>
        <v>-14.449945681037768</v>
      </c>
      <c r="W101" s="24">
        <f t="shared" si="54"/>
        <v>-10.837459260778328</v>
      </c>
    </row>
    <row r="102" spans="3:25" s="24" customFormat="1" ht="12.75">
      <c r="C102" s="24">
        <f t="shared" si="51"/>
        <v>-10.837499380409612</v>
      </c>
      <c r="I102" s="24">
        <f t="shared" si="52"/>
        <v>-14.449999173879483</v>
      </c>
      <c r="Q102" s="24">
        <f t="shared" si="53"/>
        <v>-14.449999173879483</v>
      </c>
      <c r="W102" s="24">
        <f t="shared" si="54"/>
        <v>-10.837499380409612</v>
      </c>
    </row>
    <row r="103" spans="3:25" s="24" customFormat="1" ht="12.75"/>
    <row r="104" spans="3:25" s="24" customFormat="1" ht="12.75"/>
    <row r="105" spans="3:25" s="24" customFormat="1" ht="12.75"/>
    <row r="106" spans="3:25" s="24" customFormat="1" ht="12.75"/>
    <row r="107" spans="3:25" s="24" customFormat="1" ht="12.75"/>
    <row r="108" spans="3:25" s="24" customFormat="1" ht="12.75"/>
    <row r="109" spans="3:25" s="24" customFormat="1" ht="12.75"/>
    <row r="110" spans="3:25" s="24" customFormat="1" ht="12.75"/>
    <row r="111" spans="3:25" s="24" customFormat="1" ht="12.75"/>
    <row r="112" spans="3:25" s="24" customFormat="1" ht="12.75"/>
    <row r="113" s="24" customFormat="1" ht="12.75"/>
    <row r="114" s="39" customFormat="1" ht="12.7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114"/>
  <sheetViews>
    <sheetView tabSelected="1" view="pageBreakPreview" zoomScale="25" zoomScaleNormal="55" zoomScaleSheetLayoutView="25" workbookViewId="0">
      <selection activeCell="Y7" sqref="Y7"/>
    </sheetView>
  </sheetViews>
  <sheetFormatPr baseColWidth="10" defaultRowHeight="15"/>
  <cols>
    <col min="23" max="23" width="12.28515625" customWidth="1"/>
  </cols>
  <sheetData>
    <row r="4" spans="1:25">
      <c r="A4">
        <v>1</v>
      </c>
      <c r="B4" t="s">
        <v>0</v>
      </c>
      <c r="G4">
        <v>2</v>
      </c>
      <c r="H4" t="s">
        <v>13</v>
      </c>
      <c r="T4">
        <v>3</v>
      </c>
      <c r="U4" t="s">
        <v>52</v>
      </c>
    </row>
    <row r="6" spans="1:25">
      <c r="B6" s="1" t="s">
        <v>1</v>
      </c>
      <c r="C6" s="2">
        <v>-8.25</v>
      </c>
      <c r="H6" s="1" t="s">
        <v>17</v>
      </c>
      <c r="J6" s="7" t="s">
        <v>51</v>
      </c>
      <c r="O6" s="1" t="s">
        <v>26</v>
      </c>
      <c r="U6" s="1" t="s">
        <v>53</v>
      </c>
      <c r="V6" s="2">
        <v>-12</v>
      </c>
      <c r="X6" s="1" t="s">
        <v>55</v>
      </c>
      <c r="Y6">
        <f>-V6*3.2/3</f>
        <v>12.800000000000002</v>
      </c>
    </row>
    <row r="7" spans="1:25">
      <c r="B7" s="1" t="s">
        <v>2</v>
      </c>
      <c r="C7" s="2">
        <v>8.25</v>
      </c>
      <c r="H7" s="1" t="s">
        <v>14</v>
      </c>
      <c r="I7" s="6">
        <f>D20</f>
        <v>1.5</v>
      </c>
      <c r="J7" s="6">
        <f>-I7/I9/2</f>
        <v>-0.22222222222222221</v>
      </c>
      <c r="O7" s="1" t="s">
        <v>30</v>
      </c>
      <c r="P7" s="6">
        <f>D26</f>
        <v>1.875</v>
      </c>
      <c r="Q7" s="6">
        <f>-P7/P10/2</f>
        <v>-0.15306122448979592</v>
      </c>
      <c r="U7" s="1" t="s">
        <v>54</v>
      </c>
      <c r="V7" s="2">
        <v>-34</v>
      </c>
      <c r="X7" s="1" t="s">
        <v>56</v>
      </c>
      <c r="Y7">
        <f>-V7*4/3</f>
        <v>45.333333333333336</v>
      </c>
    </row>
    <row r="8" spans="1:25">
      <c r="B8" s="1" t="s">
        <v>3</v>
      </c>
      <c r="C8" s="2">
        <v>-11.25</v>
      </c>
      <c r="H8" s="1" t="s">
        <v>15</v>
      </c>
      <c r="I8" s="6">
        <f>D26</f>
        <v>1.875</v>
      </c>
      <c r="J8" s="6">
        <f>-I8/I9/2</f>
        <v>-0.27777777777777779</v>
      </c>
      <c r="O8" s="1" t="s">
        <v>31</v>
      </c>
      <c r="P8" s="6">
        <f>D23</f>
        <v>2</v>
      </c>
      <c r="Q8" s="6">
        <f>-P8/P10/2</f>
        <v>-0.16326530612244897</v>
      </c>
    </row>
    <row r="9" spans="1:25">
      <c r="B9" s="1" t="s">
        <v>4</v>
      </c>
      <c r="C9" s="2">
        <v>11.25</v>
      </c>
      <c r="H9" s="1" t="s">
        <v>21</v>
      </c>
      <c r="I9" s="6">
        <f>I7+I8</f>
        <v>3.375</v>
      </c>
      <c r="J9" s="6"/>
      <c r="O9" s="1" t="s">
        <v>32</v>
      </c>
      <c r="P9" s="6">
        <f>D30</f>
        <v>2.25</v>
      </c>
      <c r="Q9" s="6">
        <f>-P9/P10/2</f>
        <v>-0.18367346938775511</v>
      </c>
    </row>
    <row r="10" spans="1:25">
      <c r="B10" s="1" t="s">
        <v>5</v>
      </c>
      <c r="C10" s="2">
        <v>-8.25</v>
      </c>
      <c r="H10" s="1"/>
      <c r="O10" s="1" t="s">
        <v>21</v>
      </c>
      <c r="P10" s="6">
        <f>SUM(P7:P9)</f>
        <v>6.125</v>
      </c>
      <c r="Q10" s="6"/>
    </row>
    <row r="11" spans="1:25">
      <c r="B11" s="1" t="s">
        <v>6</v>
      </c>
      <c r="C11" s="2">
        <v>8.25</v>
      </c>
      <c r="H11" s="1"/>
      <c r="O11" s="1"/>
      <c r="T11">
        <v>4</v>
      </c>
      <c r="U11" t="s">
        <v>57</v>
      </c>
    </row>
    <row r="12" spans="1:25">
      <c r="B12" s="1" t="s">
        <v>7</v>
      </c>
      <c r="C12" s="2">
        <v>-16.5</v>
      </c>
      <c r="H12" s="1" t="s">
        <v>16</v>
      </c>
      <c r="O12" s="1" t="s">
        <v>33</v>
      </c>
    </row>
    <row r="13" spans="1:25">
      <c r="B13" s="1" t="s">
        <v>8</v>
      </c>
      <c r="C13" s="2">
        <v>16.5</v>
      </c>
      <c r="H13" s="1" t="s">
        <v>18</v>
      </c>
      <c r="I13" s="6">
        <f>D20</f>
        <v>1.5</v>
      </c>
      <c r="J13" s="6">
        <f>-I13/I16/2</f>
        <v>-0.13235294117647059</v>
      </c>
      <c r="O13" s="1" t="s">
        <v>34</v>
      </c>
      <c r="P13" s="6">
        <f>D27</f>
        <v>2.5</v>
      </c>
      <c r="Q13" s="6">
        <f>-P13/P17/2</f>
        <v>-0.125</v>
      </c>
      <c r="V13">
        <v>15</v>
      </c>
      <c r="W13" s="6">
        <f>I8</f>
        <v>1.875</v>
      </c>
      <c r="X13" s="6">
        <f>-3/2*W13/$W$17</f>
        <v>-0.32142857142857145</v>
      </c>
    </row>
    <row r="14" spans="1:25">
      <c r="B14" s="1" t="s">
        <v>9</v>
      </c>
      <c r="C14" s="2">
        <v>-22.5</v>
      </c>
      <c r="H14" s="1" t="s">
        <v>19</v>
      </c>
      <c r="I14" s="6">
        <f>D21</f>
        <v>1.6666666666666667</v>
      </c>
      <c r="J14" s="6">
        <f>-I14/I16/2</f>
        <v>-0.14705882352941177</v>
      </c>
      <c r="O14" s="1" t="s">
        <v>35</v>
      </c>
      <c r="P14" s="6">
        <f>D23</f>
        <v>2</v>
      </c>
      <c r="Q14" s="6">
        <f>-P14/P17/2</f>
        <v>-0.1</v>
      </c>
      <c r="U14" t="s">
        <v>58</v>
      </c>
      <c r="V14">
        <v>26</v>
      </c>
      <c r="W14" s="6">
        <f>I15</f>
        <v>2.5</v>
      </c>
      <c r="X14" s="6">
        <f>-3/2*W14/$W$17</f>
        <v>-0.42857142857142855</v>
      </c>
    </row>
    <row r="15" spans="1:25">
      <c r="B15" s="1" t="s">
        <v>10</v>
      </c>
      <c r="C15" s="2">
        <v>22.5</v>
      </c>
      <c r="H15" s="1" t="s">
        <v>20</v>
      </c>
      <c r="I15" s="6">
        <f>D27</f>
        <v>2.5</v>
      </c>
      <c r="J15" s="6">
        <f>-I15/I16/2</f>
        <v>-0.22058823529411764</v>
      </c>
      <c r="O15" s="1" t="s">
        <v>36</v>
      </c>
      <c r="P15" s="6">
        <f>D24</f>
        <v>2.5</v>
      </c>
      <c r="Q15" s="6">
        <f>-P15/P17/2</f>
        <v>-0.125</v>
      </c>
      <c r="V15">
        <v>37</v>
      </c>
      <c r="W15" s="6">
        <f>I22</f>
        <v>2.5</v>
      </c>
      <c r="X15" s="6">
        <f>-3/2*W15/$W$17</f>
        <v>-0.42857142857142855</v>
      </c>
    </row>
    <row r="16" spans="1:25">
      <c r="B16" s="1" t="s">
        <v>12</v>
      </c>
      <c r="C16" s="2">
        <v>-16.5</v>
      </c>
      <c r="H16" s="1" t="s">
        <v>21</v>
      </c>
      <c r="I16" s="6">
        <f>I13+I14+I15</f>
        <v>5.666666666666667</v>
      </c>
      <c r="J16" s="6"/>
      <c r="O16" s="1" t="s">
        <v>37</v>
      </c>
      <c r="P16" s="6">
        <f>D31</f>
        <v>3</v>
      </c>
      <c r="Q16" s="6">
        <f>-P16/P17/2</f>
        <v>-0.15</v>
      </c>
      <c r="V16">
        <v>48</v>
      </c>
      <c r="W16" s="6">
        <f>I29</f>
        <v>1.875</v>
      </c>
      <c r="X16" s="6">
        <f>-3/2*W16/$W$17</f>
        <v>-0.32142857142857145</v>
      </c>
    </row>
    <row r="17" spans="1:24">
      <c r="B17" s="1" t="s">
        <v>11</v>
      </c>
      <c r="C17" s="2">
        <v>16.5</v>
      </c>
      <c r="H17" s="1"/>
      <c r="O17" s="1" t="s">
        <v>21</v>
      </c>
      <c r="P17" s="6">
        <f>SUM(P13:P16)</f>
        <v>10</v>
      </c>
      <c r="Q17" s="6"/>
      <c r="W17" s="10">
        <f>SUM(W13:W16)</f>
        <v>8.75</v>
      </c>
      <c r="X17" s="6"/>
    </row>
    <row r="18" spans="1:24">
      <c r="O18" s="1"/>
      <c r="X18" s="6"/>
    </row>
    <row r="19" spans="1:24">
      <c r="A19" t="s">
        <v>47</v>
      </c>
      <c r="B19" s="3" t="s">
        <v>48</v>
      </c>
      <c r="C19" s="3" t="s">
        <v>49</v>
      </c>
      <c r="D19" s="3" t="s">
        <v>50</v>
      </c>
      <c r="E19" s="3"/>
      <c r="H19" s="1" t="s">
        <v>22</v>
      </c>
      <c r="O19" s="1" t="s">
        <v>38</v>
      </c>
      <c r="V19">
        <v>59</v>
      </c>
      <c r="W19" s="6">
        <f>P9</f>
        <v>2.25</v>
      </c>
      <c r="X19" s="6">
        <f>-3/2*W19/$W$23</f>
        <v>-0.32142857142857145</v>
      </c>
    </row>
    <row r="20" spans="1:24">
      <c r="A20" s="3">
        <v>12</v>
      </c>
      <c r="B20" s="3">
        <v>900</v>
      </c>
      <c r="C20" s="4">
        <v>600</v>
      </c>
      <c r="D20" s="5">
        <f>B20/C20</f>
        <v>1.5</v>
      </c>
      <c r="E20" s="5"/>
      <c r="H20" s="1" t="s">
        <v>23</v>
      </c>
      <c r="I20" s="6">
        <f>D21</f>
        <v>1.6666666666666667</v>
      </c>
      <c r="J20" s="6">
        <f>-I20/I23/2</f>
        <v>-0.14705882352941177</v>
      </c>
      <c r="O20" s="1" t="s">
        <v>39</v>
      </c>
      <c r="P20" s="6">
        <f>D28</f>
        <v>2.5</v>
      </c>
      <c r="Q20" s="6">
        <f>-P20/P24/2</f>
        <v>-0.125</v>
      </c>
      <c r="U20" t="s">
        <v>59</v>
      </c>
      <c r="V20">
        <v>610</v>
      </c>
      <c r="W20" s="6">
        <f>P16</f>
        <v>3</v>
      </c>
      <c r="X20" s="6">
        <f t="shared" ref="X20:X22" si="0">-3/2*W20/$W$23</f>
        <v>-0.42857142857142855</v>
      </c>
    </row>
    <row r="21" spans="1:24">
      <c r="A21" s="3">
        <v>23</v>
      </c>
      <c r="B21" s="3">
        <v>1000</v>
      </c>
      <c r="C21" s="4">
        <v>600</v>
      </c>
      <c r="D21" s="5">
        <f t="shared" ref="D21:D33" si="1">B21/C21</f>
        <v>1.6666666666666667</v>
      </c>
      <c r="E21" s="5"/>
      <c r="H21" s="1" t="s">
        <v>24</v>
      </c>
      <c r="I21" s="6">
        <f>D22</f>
        <v>1.5</v>
      </c>
      <c r="J21" s="6">
        <f>-I21/I23/2</f>
        <v>-0.13235294117647059</v>
      </c>
      <c r="O21" s="1" t="s">
        <v>40</v>
      </c>
      <c r="P21" s="6">
        <f>D24</f>
        <v>2.5</v>
      </c>
      <c r="Q21" s="6">
        <f>-P21/P24/2</f>
        <v>-0.125</v>
      </c>
      <c r="V21">
        <v>711</v>
      </c>
      <c r="W21" s="6">
        <f>P23</f>
        <v>3</v>
      </c>
      <c r="X21" s="6">
        <f t="shared" si="0"/>
        <v>-0.42857142857142855</v>
      </c>
    </row>
    <row r="22" spans="1:24">
      <c r="A22" s="3">
        <v>34</v>
      </c>
      <c r="B22" s="3">
        <v>900</v>
      </c>
      <c r="C22" s="4">
        <v>600</v>
      </c>
      <c r="D22" s="5">
        <f t="shared" si="1"/>
        <v>1.5</v>
      </c>
      <c r="E22" s="5"/>
      <c r="H22" s="1" t="s">
        <v>25</v>
      </c>
      <c r="I22" s="6">
        <f>D28</f>
        <v>2.5</v>
      </c>
      <c r="J22" s="6">
        <f>-I22/I23/2</f>
        <v>-0.22058823529411764</v>
      </c>
      <c r="O22" s="1" t="s">
        <v>41</v>
      </c>
      <c r="P22" s="6">
        <f>D25</f>
        <v>2</v>
      </c>
      <c r="Q22" s="6">
        <f>-P22/P24/2</f>
        <v>-0.1</v>
      </c>
      <c r="V22">
        <v>812</v>
      </c>
      <c r="W22" s="6">
        <f>P30</f>
        <v>2.25</v>
      </c>
      <c r="X22" s="6">
        <f t="shared" si="0"/>
        <v>-0.32142857142857145</v>
      </c>
    </row>
    <row r="23" spans="1:24">
      <c r="A23" s="3">
        <v>56</v>
      </c>
      <c r="B23" s="3">
        <v>1200</v>
      </c>
      <c r="C23" s="4">
        <v>600</v>
      </c>
      <c r="D23" s="5">
        <f t="shared" si="1"/>
        <v>2</v>
      </c>
      <c r="E23" s="5"/>
      <c r="H23" s="1" t="s">
        <v>21</v>
      </c>
      <c r="I23" s="6">
        <f>SUM(I20:I22)</f>
        <v>5.666666666666667</v>
      </c>
      <c r="J23" s="6"/>
      <c r="O23" s="1" t="s">
        <v>42</v>
      </c>
      <c r="P23" s="6">
        <f>D32</f>
        <v>3</v>
      </c>
      <c r="Q23" s="6">
        <f>-P23/P24/2</f>
        <v>-0.15</v>
      </c>
      <c r="W23" s="10">
        <f>SUM(W19:W22)</f>
        <v>10.5</v>
      </c>
      <c r="X23" s="6"/>
    </row>
    <row r="24" spans="1:24">
      <c r="A24" s="3">
        <v>67</v>
      </c>
      <c r="B24" s="3">
        <v>1500</v>
      </c>
      <c r="C24" s="4">
        <v>600</v>
      </c>
      <c r="D24" s="5">
        <f t="shared" si="1"/>
        <v>2.5</v>
      </c>
      <c r="E24" s="5"/>
      <c r="H24" s="1"/>
      <c r="O24" s="1" t="s">
        <v>21</v>
      </c>
      <c r="P24" s="6">
        <f>SUM(P20:P23)</f>
        <v>10</v>
      </c>
      <c r="X24" s="6"/>
    </row>
    <row r="25" spans="1:24">
      <c r="A25" s="3">
        <v>78</v>
      </c>
      <c r="B25" s="3">
        <v>1200</v>
      </c>
      <c r="C25" s="4">
        <v>600</v>
      </c>
      <c r="D25" s="5">
        <f t="shared" si="1"/>
        <v>2</v>
      </c>
      <c r="E25" s="5"/>
      <c r="O25" s="1"/>
    </row>
    <row r="26" spans="1:24">
      <c r="A26" s="3">
        <v>15</v>
      </c>
      <c r="B26" s="3">
        <v>600</v>
      </c>
      <c r="C26" s="4">
        <v>320</v>
      </c>
      <c r="D26" s="5">
        <f t="shared" si="1"/>
        <v>1.875</v>
      </c>
      <c r="E26" s="5"/>
      <c r="H26" s="1" t="s">
        <v>27</v>
      </c>
      <c r="O26" s="1" t="s">
        <v>43</v>
      </c>
      <c r="T26">
        <v>5</v>
      </c>
      <c r="U26" t="s">
        <v>60</v>
      </c>
    </row>
    <row r="27" spans="1:24">
      <c r="A27" s="3">
        <v>26</v>
      </c>
      <c r="B27" s="3">
        <v>800</v>
      </c>
      <c r="C27" s="4">
        <v>320</v>
      </c>
      <c r="D27" s="5">
        <f t="shared" si="1"/>
        <v>2.5</v>
      </c>
      <c r="E27" s="5"/>
      <c r="H27" s="1"/>
      <c r="O27" s="1"/>
    </row>
    <row r="28" spans="1:24">
      <c r="A28" s="3">
        <v>37</v>
      </c>
      <c r="B28" s="3">
        <v>800</v>
      </c>
      <c r="C28" s="4">
        <v>320</v>
      </c>
      <c r="D28" s="5">
        <f t="shared" si="1"/>
        <v>2.5</v>
      </c>
      <c r="E28" s="5"/>
      <c r="H28" s="1" t="s">
        <v>28</v>
      </c>
      <c r="I28" s="6">
        <f>D22</f>
        <v>1.5</v>
      </c>
      <c r="J28" s="6">
        <f>-I28/I30/2</f>
        <v>-0.22222222222222221</v>
      </c>
      <c r="O28" s="1" t="s">
        <v>44</v>
      </c>
      <c r="P28" s="6">
        <f>D29</f>
        <v>1.875</v>
      </c>
      <c r="Q28" s="6">
        <f>-P28/P31/2</f>
        <v>-0.15306122448979592</v>
      </c>
    </row>
    <row r="29" spans="1:24">
      <c r="A29" s="3">
        <v>48</v>
      </c>
      <c r="B29" s="3">
        <v>600</v>
      </c>
      <c r="C29" s="4">
        <v>320</v>
      </c>
      <c r="D29" s="5">
        <f t="shared" si="1"/>
        <v>1.875</v>
      </c>
      <c r="E29" s="5"/>
      <c r="H29" s="1" t="s">
        <v>29</v>
      </c>
      <c r="I29" s="6">
        <f>D29</f>
        <v>1.875</v>
      </c>
      <c r="J29" s="6">
        <f>-I29/I30/2</f>
        <v>-0.27777777777777779</v>
      </c>
      <c r="O29" s="1" t="s">
        <v>45</v>
      </c>
      <c r="P29" s="6">
        <f>D25</f>
        <v>2</v>
      </c>
      <c r="Q29" s="6">
        <f>-P29/P31/2</f>
        <v>-0.16326530612244897</v>
      </c>
    </row>
    <row r="30" spans="1:24">
      <c r="A30" s="3">
        <v>59</v>
      </c>
      <c r="B30" s="3">
        <v>900</v>
      </c>
      <c r="C30" s="4">
        <v>400</v>
      </c>
      <c r="D30" s="5">
        <f t="shared" si="1"/>
        <v>2.25</v>
      </c>
      <c r="E30" s="5"/>
      <c r="H30" s="1" t="s">
        <v>21</v>
      </c>
      <c r="I30" s="6">
        <f>SUM(I28:I29)</f>
        <v>3.375</v>
      </c>
      <c r="J30" s="6"/>
      <c r="O30" s="1" t="s">
        <v>46</v>
      </c>
      <c r="P30" s="6">
        <f>D33</f>
        <v>2.25</v>
      </c>
      <c r="Q30" s="6">
        <f>-P30/P31/2</f>
        <v>-0.18367346938775511</v>
      </c>
    </row>
    <row r="31" spans="1:24">
      <c r="A31" s="3">
        <v>610</v>
      </c>
      <c r="B31" s="3">
        <v>1200</v>
      </c>
      <c r="C31" s="4">
        <v>400</v>
      </c>
      <c r="D31" s="5">
        <f t="shared" si="1"/>
        <v>3</v>
      </c>
      <c r="E31" s="5"/>
      <c r="H31" s="1"/>
      <c r="O31" s="1" t="s">
        <v>21</v>
      </c>
      <c r="P31" s="6">
        <f>SUM(P28:P30)</f>
        <v>6.125</v>
      </c>
    </row>
    <row r="32" spans="1:24">
      <c r="A32" s="3">
        <v>711</v>
      </c>
      <c r="B32" s="3">
        <v>1200</v>
      </c>
      <c r="C32" s="4">
        <v>400</v>
      </c>
      <c r="D32" s="5">
        <f t="shared" si="1"/>
        <v>3</v>
      </c>
      <c r="E32" s="5"/>
      <c r="H32" s="1"/>
    </row>
    <row r="33" spans="1:25">
      <c r="A33" s="3">
        <v>812</v>
      </c>
      <c r="B33" s="3">
        <v>900</v>
      </c>
      <c r="C33" s="4">
        <v>400</v>
      </c>
      <c r="D33" s="5">
        <f t="shared" si="1"/>
        <v>2.25</v>
      </c>
      <c r="E33" s="5"/>
      <c r="H33" s="1"/>
    </row>
    <row r="34" spans="1:25">
      <c r="H34" s="1"/>
    </row>
    <row r="35" spans="1:25">
      <c r="H35" s="1"/>
    </row>
    <row r="36" spans="1:25">
      <c r="H36" s="1"/>
    </row>
    <row r="37" spans="1:25">
      <c r="H37" s="1"/>
    </row>
    <row r="38" spans="1:25">
      <c r="H38" s="1"/>
    </row>
    <row r="43" spans="1:25" s="24" customFormat="1" ht="13.5" thickBot="1"/>
    <row r="44" spans="1:25" s="24" customFormat="1" ht="13.5" thickBot="1">
      <c r="C44" s="25"/>
      <c r="D44" s="26"/>
      <c r="E44" s="27"/>
      <c r="I44" s="25"/>
      <c r="J44" s="26"/>
      <c r="K44" s="27"/>
      <c r="Q44" s="25"/>
      <c r="R44" s="26"/>
      <c r="S44" s="27"/>
      <c r="W44" s="25"/>
      <c r="X44" s="26"/>
      <c r="Y44" s="27"/>
    </row>
    <row r="45" spans="1:25" s="24" customFormat="1" ht="13.5" thickBot="1">
      <c r="C45" s="28"/>
      <c r="D45" s="29">
        <f>F45</f>
        <v>-8.25</v>
      </c>
      <c r="E45" s="30">
        <f>J7</f>
        <v>-0.22222222222222221</v>
      </c>
      <c r="F45" s="31">
        <f>C6</f>
        <v>-8.25</v>
      </c>
      <c r="G45" s="32"/>
      <c r="H45" s="33">
        <f>C7</f>
        <v>8.25</v>
      </c>
      <c r="I45" s="28">
        <f>J13</f>
        <v>-0.13235294117647059</v>
      </c>
      <c r="J45" s="29">
        <f>H45+L45</f>
        <v>-3</v>
      </c>
      <c r="K45" s="30">
        <f>J14</f>
        <v>-0.14705882352941177</v>
      </c>
      <c r="L45" s="31">
        <f>C8</f>
        <v>-11.25</v>
      </c>
      <c r="M45" s="32"/>
      <c r="N45" s="32"/>
      <c r="O45" s="32"/>
      <c r="P45" s="33">
        <f>C9</f>
        <v>11.25</v>
      </c>
      <c r="Q45" s="28">
        <f>J20</f>
        <v>-0.14705882352941177</v>
      </c>
      <c r="R45" s="29">
        <f>P45+T45</f>
        <v>3</v>
      </c>
      <c r="S45" s="30">
        <f>J21</f>
        <v>-0.13235294117647059</v>
      </c>
      <c r="T45" s="31">
        <f>C10</f>
        <v>-8.25</v>
      </c>
      <c r="U45" s="32"/>
      <c r="V45" s="33">
        <f>C11</f>
        <v>8.25</v>
      </c>
      <c r="W45" s="28">
        <f>J28</f>
        <v>-0.22222222222222221</v>
      </c>
      <c r="X45" s="29">
        <f>V45</f>
        <v>8.25</v>
      </c>
      <c r="Y45" s="30"/>
    </row>
    <row r="46" spans="1:25" s="24" customFormat="1" ht="13.5" thickBot="1">
      <c r="C46" s="34"/>
      <c r="D46" s="35">
        <f>J8</f>
        <v>-0.27777777777777779</v>
      </c>
      <c r="E46" s="36"/>
      <c r="I46" s="34"/>
      <c r="J46" s="37">
        <f>J15</f>
        <v>-0.22058823529411764</v>
      </c>
      <c r="K46" s="36"/>
      <c r="Q46" s="34"/>
      <c r="R46" s="37">
        <f>J22</f>
        <v>-0.22058823529411764</v>
      </c>
      <c r="S46" s="36"/>
      <c r="W46" s="34"/>
      <c r="X46" s="37">
        <f>J29</f>
        <v>-0.27777777777777779</v>
      </c>
      <c r="Y46" s="36"/>
    </row>
    <row r="47" spans="1:25" s="24" customFormat="1" ht="12.75">
      <c r="E47" s="38">
        <v>0</v>
      </c>
      <c r="K47" s="38">
        <v>0</v>
      </c>
      <c r="S47" s="38">
        <v>0</v>
      </c>
      <c r="Y47" s="38">
        <v>0</v>
      </c>
    </row>
    <row r="48" spans="1:25" s="24" customFormat="1" ht="12.75"/>
    <row r="49" spans="1:25" s="24" customFormat="1" ht="12.75">
      <c r="E49" s="24">
        <f>($D$45+H48+B84+C56)*$D$46</f>
        <v>1.5901360544217689</v>
      </c>
      <c r="F49" s="24">
        <f>($D$45+H48+B84+C56)*$E$45</f>
        <v>1.272108843537415</v>
      </c>
      <c r="H49" s="24">
        <f>($J$45+F49+P48+M84+I56)*$I$45</f>
        <v>0.17399459783913565</v>
      </c>
      <c r="K49" s="24">
        <f>($J$45+F49+P48+M84+I56)*$J$46</f>
        <v>0.28999099639855941</v>
      </c>
      <c r="L49" s="24">
        <f>($J$45+F49+P48+M84+I56)*$K$45</f>
        <v>0.19332733093237295</v>
      </c>
      <c r="P49" s="24">
        <f>($R$45+L49+V48+O84+Q56)*$Q$45</f>
        <v>-0.35171605406868633</v>
      </c>
      <c r="S49" s="24">
        <f>($R$45+L49+V48+O84+Q56)*$R$46</f>
        <v>-0.5275740811030295</v>
      </c>
      <c r="T49" s="24">
        <f>($R$45+L49+V48+O84+Q56)*$S$45</f>
        <v>-0.31654444866181769</v>
      </c>
      <c r="V49" s="24">
        <f>($X$45+T49+AA84+W56)*$W$45</f>
        <v>-1.2235794602955228</v>
      </c>
      <c r="Y49" s="24">
        <f>($X$45+T49+AA84+W56)*$X$46</f>
        <v>-1.5294743253694036</v>
      </c>
    </row>
    <row r="50" spans="1:25" s="24" customFormat="1" ht="12.75">
      <c r="E50" s="24">
        <f t="shared" ref="E50:E59" si="2">($D$45+H49+B85+C57)*$D$46</f>
        <v>1.9412989893328769</v>
      </c>
      <c r="F50" s="24">
        <f t="shared" ref="F50:F59" si="3">($D$45+H49+B85+C57)*$E$45</f>
        <v>1.5530391914663013</v>
      </c>
      <c r="H50" s="24">
        <f t="shared" ref="H50:H59" si="4">($J$45+F50+P49+M85+I57)*$I$45</f>
        <v>0.51262286829082726</v>
      </c>
      <c r="K50" s="24">
        <f t="shared" ref="K50:K59" si="5">($J$45+F50+P49+M85+I57)*$J$46</f>
        <v>0.85437144715137869</v>
      </c>
      <c r="L50" s="24">
        <f t="shared" ref="L50:L59" si="6">($J$45+F50+P49+M85+I57)*$K$45</f>
        <v>0.5695809647675858</v>
      </c>
      <c r="P50" s="24">
        <f t="shared" ref="P50:P59" si="7">($R$45+L50+V49+O85+Q57)*$Q$45</f>
        <v>9.274833402343638E-2</v>
      </c>
      <c r="S50" s="24">
        <f t="shared" ref="S50:S59" si="8">($R$45+L50+V49+O85+Q57)*$R$46</f>
        <v>0.13912250103515456</v>
      </c>
      <c r="T50" s="24">
        <f t="shared" ref="T50:T59" si="9">($R$45+L50+V49+O85+Q57)*$S$45</f>
        <v>8.3473500621092739E-2</v>
      </c>
      <c r="V50" s="24">
        <f t="shared" ref="V50:V59" si="10">($X$45+T50+AA85+W57)*$W$45</f>
        <v>-1.0255922789789857</v>
      </c>
      <c r="Y50" s="24">
        <f t="shared" ref="Y50:Y59" si="11">($X$45+T50+AA85+W57)*$X$46</f>
        <v>-1.2819903487237325</v>
      </c>
    </row>
    <row r="51" spans="1:25" s="24" customFormat="1" ht="12.75">
      <c r="E51" s="24">
        <f t="shared" si="2"/>
        <v>2.7534701306899767</v>
      </c>
      <c r="F51" s="24">
        <f t="shared" si="3"/>
        <v>2.2027761045519809</v>
      </c>
      <c r="H51" s="24">
        <f t="shared" si="4"/>
        <v>0.99200140510811308</v>
      </c>
      <c r="K51" s="24">
        <f t="shared" si="5"/>
        <v>1.6533356751801884</v>
      </c>
      <c r="L51" s="24">
        <f t="shared" si="6"/>
        <v>1.1022237834534589</v>
      </c>
      <c r="P51" s="24">
        <f t="shared" si="7"/>
        <v>0.67363479403688276</v>
      </c>
      <c r="S51" s="24">
        <f t="shared" si="8"/>
        <v>1.0104521910553241</v>
      </c>
      <c r="T51" s="24">
        <f t="shared" si="9"/>
        <v>0.6062713146331945</v>
      </c>
      <c r="V51" s="24">
        <f t="shared" si="10"/>
        <v>-0.47293321135961441</v>
      </c>
      <c r="Y51" s="24">
        <f t="shared" si="11"/>
        <v>-0.59116651419951805</v>
      </c>
    </row>
    <row r="52" spans="1:25" s="24" customFormat="1" ht="12.75">
      <c r="E52" s="24">
        <f t="shared" si="2"/>
        <v>3.1442574424040504</v>
      </c>
      <c r="F52" s="24">
        <f t="shared" si="3"/>
        <v>2.5154059539232398</v>
      </c>
      <c r="H52" s="24">
        <f t="shared" si="4"/>
        <v>1.2183205361206852</v>
      </c>
      <c r="K52" s="24">
        <f t="shared" si="5"/>
        <v>2.0305342268678088</v>
      </c>
      <c r="L52" s="24">
        <f t="shared" si="6"/>
        <v>1.3536894845785392</v>
      </c>
      <c r="P52" s="24">
        <f t="shared" si="7"/>
        <v>0.94623286075849899</v>
      </c>
      <c r="S52" s="24">
        <f t="shared" si="8"/>
        <v>1.4193492911377483</v>
      </c>
      <c r="T52" s="24">
        <f t="shared" si="9"/>
        <v>0.85160957468264908</v>
      </c>
      <c r="V52" s="24">
        <f t="shared" si="10"/>
        <v>-0.12669964479348847</v>
      </c>
      <c r="Y52" s="24">
        <f t="shared" si="11"/>
        <v>-0.15837455599186059</v>
      </c>
    </row>
    <row r="53" spans="1:25" s="24" customFormat="1" ht="12.75">
      <c r="E53" s="24">
        <f t="shared" si="2"/>
        <v>3.315635698348494</v>
      </c>
      <c r="F53" s="24">
        <f t="shared" si="3"/>
        <v>2.6525085586787949</v>
      </c>
      <c r="H53" s="24">
        <f t="shared" si="4"/>
        <v>1.3156663202036205</v>
      </c>
      <c r="K53" s="24">
        <f t="shared" si="5"/>
        <v>2.1927772003393673</v>
      </c>
      <c r="L53" s="24">
        <f t="shared" si="6"/>
        <v>1.4618514668929117</v>
      </c>
      <c r="P53" s="24">
        <f t="shared" si="7"/>
        <v>1.0512607431611289</v>
      </c>
      <c r="S53" s="24">
        <f t="shared" si="8"/>
        <v>1.5768911147416935</v>
      </c>
      <c r="T53" s="24">
        <f t="shared" si="9"/>
        <v>0.94613466884501607</v>
      </c>
      <c r="V53" s="24">
        <f t="shared" si="10"/>
        <v>3.4843231087058037E-2</v>
      </c>
      <c r="Y53" s="24">
        <f t="shared" si="11"/>
        <v>4.3554038858822551E-2</v>
      </c>
    </row>
    <row r="54" spans="1:25" s="24" customFormat="1" ht="12.75">
      <c r="E54" s="24">
        <f t="shared" si="2"/>
        <v>3.3863950592364036</v>
      </c>
      <c r="F54" s="24">
        <f t="shared" si="3"/>
        <v>2.7091160473891227</v>
      </c>
      <c r="H54" s="24">
        <f t="shared" si="4"/>
        <v>1.3572407305368872</v>
      </c>
      <c r="K54" s="24">
        <f t="shared" si="5"/>
        <v>2.2620678842281454</v>
      </c>
      <c r="L54" s="24">
        <f t="shared" si="6"/>
        <v>1.5080452561520969</v>
      </c>
      <c r="P54" s="24">
        <f t="shared" si="7"/>
        <v>1.0913260988489188</v>
      </c>
      <c r="S54" s="24">
        <f t="shared" si="8"/>
        <v>1.6369891482733783</v>
      </c>
      <c r="T54" s="24">
        <f t="shared" si="9"/>
        <v>0.98219348896402703</v>
      </c>
      <c r="V54" s="24">
        <f t="shared" si="10"/>
        <v>0.10352115061425514</v>
      </c>
      <c r="Y54" s="24">
        <f t="shared" si="11"/>
        <v>0.12940143826781894</v>
      </c>
    </row>
    <row r="55" spans="1:25" s="24" customFormat="1" ht="12.75">
      <c r="A55" s="38">
        <f>Y6</f>
        <v>12.800000000000002</v>
      </c>
      <c r="C55" s="38">
        <f>X13</f>
        <v>-0.32142857142857145</v>
      </c>
      <c r="E55" s="24">
        <f t="shared" si="2"/>
        <v>3.4146582110115946</v>
      </c>
      <c r="F55" s="24">
        <f t="shared" si="3"/>
        <v>2.7317265688092758</v>
      </c>
      <c r="H55" s="24">
        <f t="shared" si="4"/>
        <v>1.37467907188323</v>
      </c>
      <c r="I55" s="38">
        <f>X14</f>
        <v>-0.42857142857142855</v>
      </c>
      <c r="K55" s="24">
        <f t="shared" si="5"/>
        <v>2.2911317864720502</v>
      </c>
      <c r="L55" s="24">
        <f t="shared" si="6"/>
        <v>1.5274211909813669</v>
      </c>
      <c r="P55" s="24">
        <f t="shared" si="7"/>
        <v>1.1069277701963414</v>
      </c>
      <c r="Q55" s="38">
        <f>X15</f>
        <v>-0.42857142857142855</v>
      </c>
      <c r="S55" s="24">
        <f t="shared" si="8"/>
        <v>1.6603916552945117</v>
      </c>
      <c r="T55" s="24">
        <f t="shared" si="9"/>
        <v>0.99623499317670716</v>
      </c>
      <c r="V55" s="24">
        <f t="shared" si="10"/>
        <v>0.13177138719361556</v>
      </c>
      <c r="W55" s="38">
        <f>X16</f>
        <v>-0.32142857142857145</v>
      </c>
      <c r="Y55" s="24">
        <f t="shared" si="11"/>
        <v>0.16471423399201948</v>
      </c>
    </row>
    <row r="56" spans="1:25" s="24" customFormat="1" ht="12.75">
      <c r="E56" s="24">
        <f t="shared" si="2"/>
        <v>3.4258321163388081</v>
      </c>
      <c r="F56" s="24">
        <f t="shared" si="3"/>
        <v>2.7406656930710462</v>
      </c>
      <c r="H56" s="24">
        <f t="shared" si="4"/>
        <v>1.3818506069765222</v>
      </c>
      <c r="K56" s="24">
        <f t="shared" si="5"/>
        <v>2.3030843449608702</v>
      </c>
      <c r="L56" s="24">
        <f t="shared" si="6"/>
        <v>1.535389563307247</v>
      </c>
      <c r="P56" s="24">
        <f t="shared" si="7"/>
        <v>1.1130815251785315</v>
      </c>
      <c r="S56" s="24">
        <f t="shared" si="8"/>
        <v>1.6696222877677971</v>
      </c>
      <c r="T56" s="24">
        <f t="shared" si="9"/>
        <v>1.0017733726606783</v>
      </c>
      <c r="V56" s="24">
        <f t="shared" si="10"/>
        <v>0.14322641700334929</v>
      </c>
      <c r="Y56" s="24">
        <f t="shared" si="11"/>
        <v>0.1790330212541866</v>
      </c>
    </row>
    <row r="57" spans="1:25" s="24" customFormat="1" ht="12.75">
      <c r="C57" s="24">
        <f>(E49+K49+S49+Y49+B84+M84+O84+AA84+$A$55)*$C$55</f>
        <v>-3.9641297179108967</v>
      </c>
      <c r="E57" s="24">
        <f t="shared" si="2"/>
        <v>3.4302562382148225</v>
      </c>
      <c r="F57" s="24">
        <f t="shared" si="3"/>
        <v>2.7442049905718577</v>
      </c>
      <c r="H57" s="24">
        <f t="shared" si="4"/>
        <v>1.3847626372988942</v>
      </c>
      <c r="I57" s="24">
        <f>(E49+K49+S49+Y49+B84+M84+O84+AA84+$A$55)*$I$55</f>
        <v>-5.2855062905478611</v>
      </c>
      <c r="K57" s="24">
        <f t="shared" si="5"/>
        <v>2.3079377288314902</v>
      </c>
      <c r="L57" s="24">
        <f t="shared" si="6"/>
        <v>1.5386251525543269</v>
      </c>
      <c r="P57" s="24">
        <f t="shared" si="7"/>
        <v>1.1155250723233314</v>
      </c>
      <c r="Q57" s="24">
        <f>(E49+K49+S49+Y49+B84+M84+O84+AA84+$A$55)*$Q$55</f>
        <v>-5.2855062905478611</v>
      </c>
      <c r="S57" s="24">
        <f t="shared" si="8"/>
        <v>1.6732876084849972</v>
      </c>
      <c r="T57" s="24">
        <f t="shared" si="9"/>
        <v>1.0039725650909983</v>
      </c>
      <c r="V57" s="24">
        <f t="shared" si="10"/>
        <v>0.14783935781172472</v>
      </c>
      <c r="W57" s="24">
        <f>(E49+K49+S49+Y49+B84+M84+O84+AA84+$A$55)*$W$55</f>
        <v>-3.9641297179108967</v>
      </c>
      <c r="Y57" s="24">
        <f t="shared" si="11"/>
        <v>0.18479919726465591</v>
      </c>
    </row>
    <row r="58" spans="1:25" s="24" customFormat="1" ht="12.75">
      <c r="C58" s="24">
        <f t="shared" ref="C58:C67" si="12">(E50+K50+S50+Y50+B85+M85+O85+AA85+$A$55)*$C$55</f>
        <v>-8.1224779909536711</v>
      </c>
      <c r="E58" s="24">
        <f t="shared" si="2"/>
        <v>3.4320159674339483</v>
      </c>
      <c r="F58" s="24">
        <f t="shared" si="3"/>
        <v>2.7456127739471587</v>
      </c>
      <c r="H58" s="24">
        <f t="shared" si="4"/>
        <v>1.3859376784184643</v>
      </c>
      <c r="I58" s="24">
        <f t="shared" ref="I58:I67" si="13">(E50+K50+S50+Y50+B85+M85+O85+AA85+$A$55)*$I$55</f>
        <v>-10.829970654604894</v>
      </c>
      <c r="K58" s="24">
        <f t="shared" si="5"/>
        <v>2.3098961306974406</v>
      </c>
      <c r="L58" s="24">
        <f t="shared" si="6"/>
        <v>1.5399307537982938</v>
      </c>
      <c r="P58" s="24">
        <f t="shared" si="7"/>
        <v>1.1164999152393527</v>
      </c>
      <c r="Q58" s="24">
        <f t="shared" ref="Q58:Q67" si="14">(E50+K50+S50+Y50+B85+M85+O85+AA85+$A$55)*$Q$55</f>
        <v>-10.829970654604894</v>
      </c>
      <c r="S58" s="24">
        <f t="shared" si="8"/>
        <v>1.6747498728590289</v>
      </c>
      <c r="T58" s="24">
        <f t="shared" si="9"/>
        <v>1.0048499237154174</v>
      </c>
      <c r="V58" s="24">
        <f t="shared" si="10"/>
        <v>0.14969175407218552</v>
      </c>
      <c r="W58" s="24">
        <f t="shared" ref="W58:W67" si="15">(E50+K50+S50+Y50+B85+M85+O85+AA85+$A$55)*$W$55</f>
        <v>-8.1224779909536711</v>
      </c>
      <c r="Y58" s="24">
        <f t="shared" si="11"/>
        <v>0.18711469259023192</v>
      </c>
    </row>
    <row r="59" spans="1:25" s="24" customFormat="1" ht="12.75">
      <c r="C59" s="24">
        <f t="shared" si="12"/>
        <v>-10.343509489790106</v>
      </c>
      <c r="E59" s="24">
        <f t="shared" si="2"/>
        <v>3.4327187562927484</v>
      </c>
      <c r="F59" s="24">
        <f t="shared" si="3"/>
        <v>2.7461750050341984</v>
      </c>
      <c r="H59" s="24">
        <f t="shared" si="4"/>
        <v>1.3864105311738797</v>
      </c>
      <c r="I59" s="24">
        <f t="shared" si="13"/>
        <v>-13.791345986386808</v>
      </c>
      <c r="K59" s="24">
        <f t="shared" si="5"/>
        <v>2.3106842186231327</v>
      </c>
      <c r="L59" s="24">
        <f t="shared" si="6"/>
        <v>1.5404561457487553</v>
      </c>
      <c r="P59" s="24">
        <f t="shared" si="7"/>
        <v>1.116890155737013</v>
      </c>
      <c r="Q59" s="24">
        <f t="shared" si="14"/>
        <v>-13.791345986386808</v>
      </c>
      <c r="S59" s="24">
        <f t="shared" si="8"/>
        <v>1.6753352336055194</v>
      </c>
      <c r="T59" s="24">
        <f t="shared" si="9"/>
        <v>1.0052011401633116</v>
      </c>
      <c r="V59" s="24">
        <f t="shared" si="10"/>
        <v>0.15043510941030527</v>
      </c>
      <c r="W59" s="24">
        <f t="shared" si="15"/>
        <v>-10.343509489790106</v>
      </c>
      <c r="Y59" s="24">
        <f t="shared" si="11"/>
        <v>0.18804388676288161</v>
      </c>
    </row>
    <row r="60" spans="1:25" s="24" customFormat="1" ht="12.75">
      <c r="C60" s="24">
        <f t="shared" si="12"/>
        <v>-11.315384683851223</v>
      </c>
      <c r="I60" s="24">
        <f t="shared" si="13"/>
        <v>-15.087179578468296</v>
      </c>
      <c r="Q60" s="24">
        <f t="shared" si="14"/>
        <v>-15.087179578468296</v>
      </c>
      <c r="W60" s="24">
        <f t="shared" si="15"/>
        <v>-11.315384683851223</v>
      </c>
    </row>
    <row r="61" spans="1:25" s="24" customFormat="1" ht="12.75">
      <c r="C61" s="24">
        <f t="shared" si="12"/>
        <v>-11.717161729750025</v>
      </c>
      <c r="E61" s="38">
        <f>E47+2*E59+B94+C67</f>
        <v>1.3700050617776967</v>
      </c>
      <c r="F61" s="38">
        <f>F45+2*F59+H59</f>
        <v>-1.3712394587577235</v>
      </c>
      <c r="H61" s="38">
        <f>H45+2*H59+F59</f>
        <v>13.768996067381957</v>
      </c>
      <c r="I61" s="24">
        <f t="shared" si="13"/>
        <v>-15.622882306333363</v>
      </c>
      <c r="K61" s="38">
        <f>K47+2*K59+I67+M94</f>
        <v>-6.7186846070994122</v>
      </c>
      <c r="L61" s="38">
        <f>L45+2*L59+P59</f>
        <v>-7.0521975527654766</v>
      </c>
      <c r="P61" s="38">
        <f>P45+2*P59+L59</f>
        <v>15.024236457222782</v>
      </c>
      <c r="Q61" s="24">
        <f t="shared" si="14"/>
        <v>-15.622882306333363</v>
      </c>
      <c r="S61" s="38">
        <f>S47+2*S59+O94+Q67</f>
        <v>-8.9366068246021833</v>
      </c>
      <c r="T61" s="38">
        <f>T45+2*T59+V59</f>
        <v>-6.0891626102630712</v>
      </c>
      <c r="V61" s="38">
        <f>V45+2*V59+T59</f>
        <v>9.5560713589839228</v>
      </c>
      <c r="W61" s="24">
        <f t="shared" si="15"/>
        <v>-11.717161729750025</v>
      </c>
      <c r="Y61" s="38">
        <f>Y47+2*Y59+AA94+W67</f>
        <v>-9.5577786087193655</v>
      </c>
    </row>
    <row r="62" spans="1:25" s="24" customFormat="1" ht="12.75">
      <c r="C62" s="24">
        <f t="shared" si="12"/>
        <v>-11.88039339970501</v>
      </c>
      <c r="I62" s="24">
        <f t="shared" si="13"/>
        <v>-15.840524532940011</v>
      </c>
      <c r="Q62" s="24">
        <f t="shared" si="14"/>
        <v>-15.840524532940011</v>
      </c>
      <c r="W62" s="24">
        <f t="shared" si="15"/>
        <v>-11.88039339970501</v>
      </c>
    </row>
    <row r="63" spans="1:25" s="24" customFormat="1" ht="12.75">
      <c r="C63" s="24">
        <f t="shared" si="12"/>
        <v>-11.946197340344376</v>
      </c>
      <c r="I63" s="24">
        <f t="shared" si="13"/>
        <v>-15.928263120459166</v>
      </c>
      <c r="Q63" s="24">
        <f t="shared" si="14"/>
        <v>-15.928263120459166</v>
      </c>
      <c r="W63" s="24">
        <f t="shared" si="15"/>
        <v>-11.946197340344376</v>
      </c>
    </row>
    <row r="64" spans="1:25" s="24" customFormat="1" ht="12.75">
      <c r="C64" s="24">
        <f t="shared" si="12"/>
        <v>-11.972625408185952</v>
      </c>
      <c r="E64" s="40">
        <f>E61+F61</f>
        <v>-1.2343969800268084E-3</v>
      </c>
      <c r="I64" s="24">
        <f t="shared" si="13"/>
        <v>-15.963500544247932</v>
      </c>
      <c r="L64" s="40">
        <f>L61+K61+H61</f>
        <v>-1.8860924829322556E-3</v>
      </c>
      <c r="P64" s="40">
        <f>P61+S61+T61</f>
        <v>-1.5329776424719554E-3</v>
      </c>
      <c r="Q64" s="24">
        <f t="shared" si="14"/>
        <v>-15.963500544247932</v>
      </c>
      <c r="W64" s="24">
        <f t="shared" si="15"/>
        <v>-11.972625408185952</v>
      </c>
      <c r="Y64" s="40">
        <f>Y61+V61</f>
        <v>-1.707249735442673E-3</v>
      </c>
    </row>
    <row r="65" spans="3:25" s="24" customFormat="1" ht="12.75">
      <c r="C65" s="24">
        <f t="shared" si="12"/>
        <v>-11.983226889662342</v>
      </c>
      <c r="I65" s="24">
        <f t="shared" si="13"/>
        <v>-15.977635852883122</v>
      </c>
      <c r="Q65" s="24">
        <f t="shared" si="14"/>
        <v>-15.977635852883122</v>
      </c>
      <c r="W65" s="24">
        <f t="shared" si="15"/>
        <v>-11.983226889662342</v>
      </c>
    </row>
    <row r="66" spans="3:25" s="24" customFormat="1" ht="12.75">
      <c r="C66" s="24">
        <f t="shared" si="12"/>
        <v>-11.987480154932266</v>
      </c>
      <c r="I66" s="24">
        <f t="shared" si="13"/>
        <v>-15.983306873243018</v>
      </c>
      <c r="Q66" s="24">
        <f t="shared" si="14"/>
        <v>-15.983306873243018</v>
      </c>
      <c r="W66" s="24">
        <f t="shared" si="15"/>
        <v>-11.987480154932266</v>
      </c>
    </row>
    <row r="67" spans="3:25" s="24" customFormat="1" ht="12.75">
      <c r="C67" s="24">
        <f t="shared" si="12"/>
        <v>-11.989187404667708</v>
      </c>
      <c r="I67" s="24">
        <f t="shared" si="13"/>
        <v>-15.985583206223611</v>
      </c>
      <c r="Q67" s="24">
        <f t="shared" si="14"/>
        <v>-15.985583206223611</v>
      </c>
      <c r="W67" s="24">
        <f t="shared" si="15"/>
        <v>-11.989187404667708</v>
      </c>
    </row>
    <row r="68" spans="3:25" s="24" customFormat="1" ht="12.75"/>
    <row r="69" spans="3:25" s="24" customFormat="1" ht="12.75"/>
    <row r="70" spans="3:25" s="24" customFormat="1" ht="12.75"/>
    <row r="71" spans="3:25" s="24" customFormat="1" ht="12.75"/>
    <row r="72" spans="3:25" s="24" customFormat="1" ht="12.75"/>
    <row r="73" spans="3:25" s="24" customFormat="1" ht="12.75"/>
    <row r="74" spans="3:25" s="24" customFormat="1" ht="12.75"/>
    <row r="75" spans="3:25" s="24" customFormat="1" ht="12.75"/>
    <row r="76" spans="3:25" s="24" customFormat="1" ht="12.75"/>
    <row r="77" spans="3:25" s="24" customFormat="1" ht="12.75"/>
    <row r="78" spans="3:25" s="24" customFormat="1" ht="13.5" thickBot="1">
      <c r="E78" s="38"/>
      <c r="K78" s="38"/>
      <c r="S78" s="38"/>
      <c r="Y78" s="38"/>
    </row>
    <row r="79" spans="3:25" s="24" customFormat="1" ht="13.5" thickBot="1">
      <c r="C79" s="25"/>
      <c r="D79" s="26">
        <f>Q7</f>
        <v>-0.15306122448979592</v>
      </c>
      <c r="E79" s="27"/>
      <c r="I79" s="25"/>
      <c r="J79" s="26">
        <f>Q13</f>
        <v>-0.125</v>
      </c>
      <c r="K79" s="27"/>
      <c r="Q79" s="25"/>
      <c r="R79" s="26">
        <f>Q20</f>
        <v>-0.125</v>
      </c>
      <c r="S79" s="27"/>
      <c r="W79" s="25"/>
      <c r="X79" s="26">
        <f>Q28</f>
        <v>-0.15306122448979592</v>
      </c>
      <c r="Y79" s="27"/>
    </row>
    <row r="80" spans="3:25" s="24" customFormat="1" ht="13.5" thickBot="1">
      <c r="C80" s="28"/>
      <c r="D80" s="29">
        <f>F80</f>
        <v>-16.5</v>
      </c>
      <c r="E80" s="30">
        <f>Q8</f>
        <v>-0.16326530612244897</v>
      </c>
      <c r="F80" s="31">
        <f>C12</f>
        <v>-16.5</v>
      </c>
      <c r="G80" s="32"/>
      <c r="H80" s="33">
        <f>C13</f>
        <v>16.5</v>
      </c>
      <c r="I80" s="28">
        <f>Q14</f>
        <v>-0.1</v>
      </c>
      <c r="J80" s="29">
        <f>H80+L80</f>
        <v>-6</v>
      </c>
      <c r="K80" s="30">
        <f>Q15</f>
        <v>-0.125</v>
      </c>
      <c r="L80" s="31">
        <f>C14</f>
        <v>-22.5</v>
      </c>
      <c r="M80" s="32"/>
      <c r="N80" s="32"/>
      <c r="O80" s="32"/>
      <c r="P80" s="33">
        <f>C15</f>
        <v>22.5</v>
      </c>
      <c r="Q80" s="28">
        <f>Q21</f>
        <v>-0.125</v>
      </c>
      <c r="R80" s="29">
        <f>P80+T80</f>
        <v>6</v>
      </c>
      <c r="S80" s="30">
        <f>Q22</f>
        <v>-0.1</v>
      </c>
      <c r="T80" s="31">
        <f>C16</f>
        <v>-16.5</v>
      </c>
      <c r="U80" s="32"/>
      <c r="V80" s="33">
        <f>C17</f>
        <v>16.5</v>
      </c>
      <c r="W80" s="28">
        <f>Q29</f>
        <v>-0.16326530612244897</v>
      </c>
      <c r="X80" s="29">
        <f>V80</f>
        <v>16.5</v>
      </c>
      <c r="Y80" s="30"/>
    </row>
    <row r="81" spans="1:27" s="24" customFormat="1" ht="13.5" thickBot="1">
      <c r="C81" s="34"/>
      <c r="D81" s="37">
        <f>Q9</f>
        <v>-0.18367346938775511</v>
      </c>
      <c r="E81" s="36"/>
      <c r="I81" s="34"/>
      <c r="J81" s="37">
        <f>Q16</f>
        <v>-0.15</v>
      </c>
      <c r="K81" s="36"/>
      <c r="Q81" s="34"/>
      <c r="R81" s="37">
        <f>Q23</f>
        <v>-0.15</v>
      </c>
      <c r="S81" s="36"/>
      <c r="W81" s="34"/>
      <c r="X81" s="37">
        <f>Q30</f>
        <v>-0.18367346938775511</v>
      </c>
      <c r="Y81" s="36"/>
    </row>
    <row r="82" spans="1:27" s="24" customFormat="1" ht="12.75">
      <c r="B82" s="38">
        <v>0</v>
      </c>
      <c r="E82" s="38">
        <v>0</v>
      </c>
      <c r="K82" s="38">
        <v>0</v>
      </c>
      <c r="M82" s="38">
        <v>0</v>
      </c>
      <c r="O82" s="38">
        <v>0</v>
      </c>
      <c r="S82" s="38">
        <v>0</v>
      </c>
      <c r="Y82" s="38">
        <v>0</v>
      </c>
      <c r="AA82" s="38">
        <v>0</v>
      </c>
    </row>
    <row r="83" spans="1:27" s="24" customFormat="1" ht="12.75"/>
    <row r="84" spans="1:27" s="24" customFormat="1" ht="12.75">
      <c r="B84" s="24">
        <f>($D$80+E48+H83+C91+C56)*$D$79</f>
        <v>2.5255102040816326</v>
      </c>
      <c r="E84" s="24">
        <f>($D$80+E48+H83+C91+C56)*$D$81</f>
        <v>3.0306122448979593</v>
      </c>
      <c r="F84" s="24">
        <f>($D$80+E48+H83+C91+C56)*$E$80</f>
        <v>2.693877551020408</v>
      </c>
      <c r="H84" s="24">
        <f>($J$80+F84+P83+K48+I56+I91)*$I$80</f>
        <v>0.33061224489795921</v>
      </c>
      <c r="K84" s="24">
        <f>($J$80+F84+P83+K48+I56+I91)*$J$81</f>
        <v>0.49591836734693878</v>
      </c>
      <c r="L84" s="24">
        <f>($J$80+F84+P83+K48+I56+I91)*$K$80</f>
        <v>0.41326530612244899</v>
      </c>
      <c r="M84" s="24">
        <f>($J$80+F84+P83+K48+I56+I91)*$J$79</f>
        <v>0.41326530612244899</v>
      </c>
      <c r="O84" s="24">
        <f>($R$80+L84+V83+S48+Q56+Q91)*$R$79</f>
        <v>-0.80165816326530615</v>
      </c>
      <c r="P84" s="24">
        <f>($R$80+L84+V83+S48+Q56+Q91)*$Q$80</f>
        <v>-0.80165816326530615</v>
      </c>
      <c r="S84" s="24">
        <f>($R$80+L84+V83+S48+Q56+Q91)*$R$81</f>
        <v>-0.96198979591836731</v>
      </c>
      <c r="T84" s="24">
        <f>($R$80+L84+V83+S48+Q56+Q91)*$S$80</f>
        <v>-0.64132653061224498</v>
      </c>
      <c r="V84" s="24">
        <f>($X$80+T84+Y48+W56+W91)*$W$80</f>
        <v>-2.5891711786755516</v>
      </c>
      <c r="Y84" s="24">
        <f>($X$80+T84+Y48+W56+W91)*$X$81</f>
        <v>-2.9128175760099961</v>
      </c>
      <c r="AA84" s="24">
        <f>($X$80+T84+Y48+W56+W91)*$X$79</f>
        <v>-2.4273479800083297</v>
      </c>
    </row>
    <row r="85" spans="1:27" s="24" customFormat="1" ht="12.75">
      <c r="B85" s="24">
        <f t="shared" ref="B85:B94" si="16">($D$80+E49+H84+C92+C57)*$D$79</f>
        <v>5.0514587584734052</v>
      </c>
      <c r="E85" s="24">
        <f t="shared" ref="E85:E94" si="17">($D$80+E49+H84+C92+C57)*$D$81</f>
        <v>6.0617505101680864</v>
      </c>
      <c r="F85" s="24">
        <f t="shared" ref="F85:F94" si="18">($D$80+E49+H84+C92+C57)*$E$80</f>
        <v>5.3882226757049656</v>
      </c>
      <c r="H85" s="24">
        <f t="shared" ref="H85:H94" si="19">($J$80+F85+P84+K49+I57+I92)*$I$80</f>
        <v>2.5688260741845301</v>
      </c>
      <c r="K85" s="24">
        <f t="shared" ref="K85:K94" si="20">($J$80+F85+P84+K49+I57+I92)*$J$81</f>
        <v>3.8532391112767952</v>
      </c>
      <c r="L85" s="24">
        <f t="shared" ref="L85:L94" si="21">($J$80+F85+P84+K49+I57+I92)*$K$80</f>
        <v>3.2110325927306627</v>
      </c>
      <c r="M85" s="24">
        <f t="shared" ref="M85:M94" si="22">($J$80+F85+P84+K49+I57+I92)*$J$79</f>
        <v>3.2110325927306627</v>
      </c>
      <c r="O85" s="24">
        <f t="shared" ref="O85:O94" si="23">($R$80+L85+V84+S49+Q57+Q92)*$R$79</f>
        <v>2.3088161147164299</v>
      </c>
      <c r="P85" s="24">
        <f t="shared" ref="P85:P94" si="24">($R$80+L85+V84+S49+Q57+Q92)*$Q$80</f>
        <v>2.3088161147164299</v>
      </c>
      <c r="S85" s="24">
        <f t="shared" ref="S85:S94" si="25">($R$80+L85+V84+S49+Q57+Q92)*$R$81</f>
        <v>2.7705793376597159</v>
      </c>
      <c r="T85" s="24">
        <f t="shared" ref="T85:T94" si="26">($R$80+L85+V84+S49+Q57+Q92)*$S$80</f>
        <v>1.8470528917731439</v>
      </c>
      <c r="V85" s="24">
        <f t="shared" ref="V85:V94" si="27">($X$80+T85+Y49+W57+W92)*$W$80</f>
        <v>0.26220957087492236</v>
      </c>
      <c r="Y85" s="24">
        <f t="shared" ref="Y85:Y94" si="28">($X$80+T85+Y49+W57+W92)*$X$81</f>
        <v>0.29498576723428765</v>
      </c>
      <c r="AA85" s="24">
        <f t="shared" ref="AA85:AA94" si="29">($X$80+T85+Y49+W57+W92)*$X$79</f>
        <v>0.24582147269523974</v>
      </c>
    </row>
    <row r="86" spans="1:27" s="24" customFormat="1" ht="12.75">
      <c r="B86" s="24">
        <f t="shared" si="16"/>
        <v>5.9473626521789296</v>
      </c>
      <c r="E86" s="24">
        <f t="shared" si="17"/>
        <v>7.1368351826147149</v>
      </c>
      <c r="F86" s="24">
        <f t="shared" si="18"/>
        <v>6.3438534956575241</v>
      </c>
      <c r="H86" s="24">
        <f t="shared" si="19"/>
        <v>3.2314595908367654</v>
      </c>
      <c r="K86" s="24">
        <f t="shared" si="20"/>
        <v>4.8471893862551472</v>
      </c>
      <c r="L86" s="24">
        <f t="shared" si="21"/>
        <v>4.0393244885459563</v>
      </c>
      <c r="M86" s="24">
        <f t="shared" si="22"/>
        <v>4.0393244885459563</v>
      </c>
      <c r="O86" s="24">
        <f t="shared" si="23"/>
        <v>3.1726225506796188</v>
      </c>
      <c r="P86" s="24">
        <f t="shared" si="24"/>
        <v>3.1726225506796188</v>
      </c>
      <c r="S86" s="24">
        <f t="shared" si="25"/>
        <v>3.8071470608155424</v>
      </c>
      <c r="T86" s="24">
        <f t="shared" si="26"/>
        <v>2.5380980405436953</v>
      </c>
      <c r="V86" s="24">
        <f t="shared" si="27"/>
        <v>1.4873665359346582</v>
      </c>
      <c r="Y86" s="24">
        <f t="shared" si="28"/>
        <v>1.6732873529264907</v>
      </c>
      <c r="AA86" s="24">
        <f t="shared" si="29"/>
        <v>1.3944061274387423</v>
      </c>
    </row>
    <row r="87" spans="1:27" s="24" customFormat="1" ht="12.75">
      <c r="B87" s="24">
        <f t="shared" si="16"/>
        <v>6.2821812920274125</v>
      </c>
      <c r="E87" s="24">
        <f t="shared" si="17"/>
        <v>7.5386175504328952</v>
      </c>
      <c r="F87" s="24">
        <f t="shared" si="18"/>
        <v>6.7009933781625728</v>
      </c>
      <c r="H87" s="24">
        <f t="shared" si="19"/>
        <v>3.5177733946340952</v>
      </c>
      <c r="K87" s="24">
        <f t="shared" si="20"/>
        <v>5.2766600919511424</v>
      </c>
      <c r="L87" s="24">
        <f t="shared" si="21"/>
        <v>4.3972167432926188</v>
      </c>
      <c r="M87" s="24">
        <f t="shared" si="22"/>
        <v>4.3972167432926188</v>
      </c>
      <c r="O87" s="24">
        <f t="shared" si="23"/>
        <v>3.4762062600100916</v>
      </c>
      <c r="P87" s="24">
        <f t="shared" si="24"/>
        <v>3.4762062600100916</v>
      </c>
      <c r="S87" s="24">
        <f t="shared" si="25"/>
        <v>4.1714475120121097</v>
      </c>
      <c r="T87" s="24">
        <f t="shared" si="26"/>
        <v>2.7809650080080734</v>
      </c>
      <c r="V87" s="24">
        <f t="shared" si="27"/>
        <v>1.9328515377900322</v>
      </c>
      <c r="Y87" s="24">
        <f t="shared" si="28"/>
        <v>2.1744579800137864</v>
      </c>
      <c r="AA87" s="24">
        <f t="shared" si="29"/>
        <v>1.8120483166781554</v>
      </c>
    </row>
    <row r="88" spans="1:27" s="24" customFormat="1" ht="12.75">
      <c r="B88" s="24">
        <f t="shared" si="16"/>
        <v>6.4107756336759607</v>
      </c>
      <c r="E88" s="24">
        <f t="shared" si="17"/>
        <v>7.6929307604111523</v>
      </c>
      <c r="F88" s="24">
        <f t="shared" si="18"/>
        <v>6.8381606759210234</v>
      </c>
      <c r="H88" s="24">
        <f t="shared" si="19"/>
        <v>3.6382785473273631</v>
      </c>
      <c r="K88" s="24">
        <f t="shared" si="20"/>
        <v>5.4574178209910444</v>
      </c>
      <c r="L88" s="24">
        <f t="shared" si="21"/>
        <v>4.5478481841592036</v>
      </c>
      <c r="M88" s="24">
        <f t="shared" si="22"/>
        <v>4.5478481841592036</v>
      </c>
      <c r="O88" s="24">
        <f t="shared" si="23"/>
        <v>3.6034547028731962</v>
      </c>
      <c r="P88" s="24">
        <f t="shared" si="24"/>
        <v>3.6034547028731962</v>
      </c>
      <c r="S88" s="24">
        <f t="shared" si="25"/>
        <v>4.3241456434478351</v>
      </c>
      <c r="T88" s="24">
        <f t="shared" si="26"/>
        <v>2.8827637622985574</v>
      </c>
      <c r="V88" s="24">
        <f t="shared" si="27"/>
        <v>2.0932858401220757</v>
      </c>
      <c r="Y88" s="24">
        <f t="shared" si="28"/>
        <v>2.3549465701373355</v>
      </c>
      <c r="AA88" s="24">
        <f t="shared" si="29"/>
        <v>1.9624554751144463</v>
      </c>
    </row>
    <row r="89" spans="1:27" s="24" customFormat="1" ht="12.75">
      <c r="B89" s="24">
        <f t="shared" si="16"/>
        <v>6.4604731962953519</v>
      </c>
      <c r="E89" s="24">
        <f t="shared" si="17"/>
        <v>7.7525678355544221</v>
      </c>
      <c r="F89" s="24">
        <f t="shared" si="18"/>
        <v>6.891171409381708</v>
      </c>
      <c r="H89" s="24">
        <f t="shared" si="19"/>
        <v>3.6862382191590819</v>
      </c>
      <c r="K89" s="24">
        <f t="shared" si="20"/>
        <v>5.5293573287386222</v>
      </c>
      <c r="L89" s="24">
        <f t="shared" si="21"/>
        <v>4.6077977739488523</v>
      </c>
      <c r="M89" s="24">
        <f t="shared" si="22"/>
        <v>4.6077977739488523</v>
      </c>
      <c r="O89" s="24">
        <f t="shared" si="23"/>
        <v>3.658976346921559</v>
      </c>
      <c r="P89" s="24">
        <f t="shared" si="24"/>
        <v>3.658976346921559</v>
      </c>
      <c r="S89" s="24">
        <f t="shared" si="25"/>
        <v>4.3907716163058703</v>
      </c>
      <c r="T89" s="24">
        <f t="shared" si="26"/>
        <v>2.9271810775372473</v>
      </c>
      <c r="V89" s="24">
        <f t="shared" si="27"/>
        <v>2.1537312672233067</v>
      </c>
      <c r="Y89" s="24">
        <f t="shared" si="28"/>
        <v>2.4229476756262205</v>
      </c>
      <c r="AA89" s="24">
        <f t="shared" si="29"/>
        <v>2.01912306302185</v>
      </c>
    </row>
    <row r="90" spans="1:27" s="24" customFormat="1" ht="12.75">
      <c r="A90" s="38">
        <f>Y7</f>
        <v>45.333333333333336</v>
      </c>
      <c r="B90" s="24">
        <f t="shared" si="16"/>
        <v>6.4803831095263833</v>
      </c>
      <c r="C90" s="38">
        <f>X19</f>
        <v>-0.32142857142857145</v>
      </c>
      <c r="E90" s="24">
        <f t="shared" si="17"/>
        <v>7.7764597314316601</v>
      </c>
      <c r="F90" s="24">
        <f t="shared" si="18"/>
        <v>6.912408650161475</v>
      </c>
      <c r="H90" s="24">
        <f t="shared" si="19"/>
        <v>3.7048062132868176</v>
      </c>
      <c r="I90" s="38">
        <f>X20</f>
        <v>-0.42857142857142855</v>
      </c>
      <c r="K90" s="24">
        <f t="shared" si="20"/>
        <v>5.5572093199302257</v>
      </c>
      <c r="L90" s="24">
        <f t="shared" si="21"/>
        <v>4.6310077666085219</v>
      </c>
      <c r="M90" s="24">
        <f t="shared" si="22"/>
        <v>4.6310077666085219</v>
      </c>
      <c r="O90" s="24">
        <f t="shared" si="23"/>
        <v>3.682473354009268</v>
      </c>
      <c r="P90" s="24">
        <f t="shared" si="24"/>
        <v>3.682473354009268</v>
      </c>
      <c r="Q90" s="38">
        <f>X21</f>
        <v>-0.42857142857142855</v>
      </c>
      <c r="S90" s="24">
        <f t="shared" si="25"/>
        <v>4.4189680248111216</v>
      </c>
      <c r="T90" s="24">
        <f t="shared" si="26"/>
        <v>2.9459786832074144</v>
      </c>
      <c r="V90" s="24">
        <f t="shared" si="27"/>
        <v>2.1772663084341692</v>
      </c>
      <c r="W90" s="38">
        <f>X22</f>
        <v>-0.32142857142857145</v>
      </c>
      <c r="Y90" s="24">
        <f t="shared" si="28"/>
        <v>2.4494245969884405</v>
      </c>
      <c r="AA90" s="24">
        <f t="shared" si="29"/>
        <v>2.0411871641570336</v>
      </c>
    </row>
    <row r="91" spans="1:27" s="24" customFormat="1" ht="12.75">
      <c r="B91" s="24">
        <f t="shared" si="16"/>
        <v>6.4885226496414372</v>
      </c>
      <c r="E91" s="24">
        <f t="shared" si="17"/>
        <v>7.7862271795697247</v>
      </c>
      <c r="F91" s="24">
        <f t="shared" si="18"/>
        <v>6.9210908262841988</v>
      </c>
      <c r="H91" s="24">
        <f t="shared" si="19"/>
        <v>3.7120165013619983</v>
      </c>
      <c r="K91" s="24">
        <f t="shared" si="20"/>
        <v>5.5680247520429971</v>
      </c>
      <c r="L91" s="24">
        <f t="shared" si="21"/>
        <v>4.6400206267024977</v>
      </c>
      <c r="M91" s="24">
        <f t="shared" si="22"/>
        <v>4.6400206267024977</v>
      </c>
      <c r="O91" s="24">
        <f t="shared" si="23"/>
        <v>3.6921477987442897</v>
      </c>
      <c r="P91" s="24">
        <f t="shared" si="24"/>
        <v>3.6921477987442897</v>
      </c>
      <c r="S91" s="24">
        <f t="shared" si="25"/>
        <v>4.4305773584931476</v>
      </c>
      <c r="T91" s="24">
        <f t="shared" si="26"/>
        <v>2.9537182389954317</v>
      </c>
      <c r="V91" s="24">
        <f t="shared" si="27"/>
        <v>2.1865654305798659</v>
      </c>
      <c r="Y91" s="24">
        <f t="shared" si="28"/>
        <v>2.4598861094023494</v>
      </c>
      <c r="AA91" s="24">
        <f t="shared" si="29"/>
        <v>2.0499050911686245</v>
      </c>
    </row>
    <row r="92" spans="1:27" s="24" customFormat="1" ht="12.75">
      <c r="B92" s="24">
        <f t="shared" si="16"/>
        <v>6.4918523436360687</v>
      </c>
      <c r="C92" s="24">
        <f>(E84+K84+S84+Y84+$A$90)*$C$90</f>
        <v>-14.459482470101745</v>
      </c>
      <c r="E92" s="24">
        <f t="shared" si="17"/>
        <v>7.7902228123632824</v>
      </c>
      <c r="F92" s="24">
        <f t="shared" si="18"/>
        <v>6.9246424998784724</v>
      </c>
      <c r="H92" s="24">
        <f t="shared" si="19"/>
        <v>3.7148503929024965</v>
      </c>
      <c r="I92" s="24">
        <f>(E84+K84+S84+Y84+$A$90)*$I$90</f>
        <v>-19.279309960135659</v>
      </c>
      <c r="K92" s="24">
        <f t="shared" si="20"/>
        <v>5.5722755893537439</v>
      </c>
      <c r="L92" s="24">
        <f t="shared" si="21"/>
        <v>4.6435629911281202</v>
      </c>
      <c r="M92" s="24">
        <f t="shared" si="22"/>
        <v>4.6435629911281202</v>
      </c>
      <c r="O92" s="24">
        <f t="shared" si="23"/>
        <v>3.6960784828916013</v>
      </c>
      <c r="P92" s="24">
        <f t="shared" si="24"/>
        <v>3.6960784828916013</v>
      </c>
      <c r="Q92" s="24">
        <f>(E84+K84+S84+Y84+$A$90)*$Q$90</f>
        <v>-19.279309960135659</v>
      </c>
      <c r="S92" s="24">
        <f t="shared" si="25"/>
        <v>4.4352941794699214</v>
      </c>
      <c r="T92" s="24">
        <f t="shared" si="26"/>
        <v>2.9568627863132813</v>
      </c>
      <c r="V92" s="24">
        <f t="shared" si="27"/>
        <v>2.1902674484716709</v>
      </c>
      <c r="W92" s="24">
        <f>(E84+K84+S84+Y84+$A$90)*$W$90</f>
        <v>-14.459482470101745</v>
      </c>
      <c r="Y92" s="24">
        <f t="shared" si="28"/>
        <v>2.46405087953063</v>
      </c>
      <c r="AA92" s="24">
        <f t="shared" si="29"/>
        <v>2.0533757329421913</v>
      </c>
    </row>
    <row r="93" spans="1:27" s="24" customFormat="1" ht="12.75">
      <c r="B93" s="24">
        <f t="shared" si="16"/>
        <v>6.4932067696012341</v>
      </c>
      <c r="C93" s="24">
        <f t="shared" ref="C93:C102" si="30">(E85+K85+S85+Y85+$A$90)*$C$90</f>
        <v>-18.743749733466075</v>
      </c>
      <c r="E93" s="24">
        <f t="shared" si="17"/>
        <v>7.7918481235214809</v>
      </c>
      <c r="F93" s="24">
        <f t="shared" si="18"/>
        <v>6.9260872209079825</v>
      </c>
      <c r="H93" s="24">
        <f t="shared" si="19"/>
        <v>3.715975104627387</v>
      </c>
      <c r="I93" s="24">
        <f t="shared" ref="I93:I102" si="31">(E85+K85+S85+Y85+$A$90)*$I$90</f>
        <v>-24.991666311288093</v>
      </c>
      <c r="K93" s="24">
        <f t="shared" si="20"/>
        <v>5.5739626569410801</v>
      </c>
      <c r="L93" s="24">
        <f t="shared" si="21"/>
        <v>4.6449688807842335</v>
      </c>
      <c r="M93" s="24">
        <f t="shared" si="22"/>
        <v>4.6449688807842335</v>
      </c>
      <c r="O93" s="24">
        <f t="shared" si="23"/>
        <v>3.6976663176455045</v>
      </c>
      <c r="P93" s="24">
        <f t="shared" si="24"/>
        <v>3.6976663176455045</v>
      </c>
      <c r="Q93" s="24">
        <f t="shared" ref="Q93:Q102" si="32">(E85+K85+S85+Y85+$A$90)*$Q$90</f>
        <v>-24.991666311288093</v>
      </c>
      <c r="S93" s="24">
        <f t="shared" si="25"/>
        <v>4.437199581174605</v>
      </c>
      <c r="T93" s="24">
        <f t="shared" si="26"/>
        <v>2.9581330541164039</v>
      </c>
      <c r="V93" s="24">
        <f t="shared" si="27"/>
        <v>2.1917483441302288</v>
      </c>
      <c r="W93" s="24">
        <f t="shared" ref="W93:W102" si="33">(E85+K85+S85+Y85+$A$90)*$W$90</f>
        <v>-18.743749733466075</v>
      </c>
      <c r="Y93" s="24">
        <f t="shared" si="28"/>
        <v>2.4657168871465074</v>
      </c>
      <c r="AA93" s="24">
        <f t="shared" si="29"/>
        <v>2.0547640726220897</v>
      </c>
    </row>
    <row r="94" spans="1:27" s="24" customFormat="1" ht="12.75">
      <c r="B94" s="24">
        <f t="shared" si="16"/>
        <v>6.4937549538599084</v>
      </c>
      <c r="C94" s="24">
        <f t="shared" si="30"/>
        <v>-20.185004672982398</v>
      </c>
      <c r="E94" s="24">
        <f t="shared" si="17"/>
        <v>7.7925059446318903</v>
      </c>
      <c r="F94" s="24">
        <f t="shared" si="18"/>
        <v>6.9266719507839012</v>
      </c>
      <c r="H94" s="24">
        <f t="shared" si="19"/>
        <v>3.7164241295023461</v>
      </c>
      <c r="I94" s="24">
        <f t="shared" si="31"/>
        <v>-26.913339563976525</v>
      </c>
      <c r="K94" s="24">
        <f t="shared" si="20"/>
        <v>5.574636194253519</v>
      </c>
      <c r="L94" s="24">
        <f t="shared" si="21"/>
        <v>4.6455301618779323</v>
      </c>
      <c r="M94" s="24">
        <f t="shared" si="22"/>
        <v>4.6455301618779323</v>
      </c>
      <c r="O94" s="24">
        <f t="shared" si="23"/>
        <v>3.6983059144103896</v>
      </c>
      <c r="P94" s="24">
        <f t="shared" si="24"/>
        <v>3.6983059144103896</v>
      </c>
      <c r="Q94" s="24">
        <f t="shared" si="32"/>
        <v>-26.913339563976525</v>
      </c>
      <c r="S94" s="24">
        <f t="shared" si="25"/>
        <v>4.437967097292467</v>
      </c>
      <c r="T94" s="24">
        <f t="shared" si="26"/>
        <v>2.9586447315283118</v>
      </c>
      <c r="V94" s="24">
        <f t="shared" si="27"/>
        <v>2.1923424239174185</v>
      </c>
      <c r="W94" s="24">
        <f t="shared" si="33"/>
        <v>-20.185004672982398</v>
      </c>
      <c r="Y94" s="24">
        <f t="shared" si="28"/>
        <v>2.4663852269070961</v>
      </c>
      <c r="AA94" s="24">
        <f t="shared" si="29"/>
        <v>2.05532102242258</v>
      </c>
    </row>
    <row r="95" spans="1:27" s="24" customFormat="1" ht="12.75">
      <c r="C95" s="24">
        <f t="shared" si="30"/>
        <v>-20.730380293203194</v>
      </c>
      <c r="I95" s="24">
        <f t="shared" si="31"/>
        <v>-27.640507057604257</v>
      </c>
      <c r="Q95" s="24">
        <f t="shared" si="32"/>
        <v>-27.640507057604257</v>
      </c>
      <c r="W95" s="24">
        <f t="shared" si="33"/>
        <v>-20.730380293203194</v>
      </c>
    </row>
    <row r="96" spans="1:27" s="24" customFormat="1" ht="12.75">
      <c r="B96" s="38">
        <f>B82+2*B94+E59+C67</f>
        <v>4.4310412593448572</v>
      </c>
      <c r="C96" s="24">
        <f t="shared" si="30"/>
        <v>-20.9451773983888</v>
      </c>
      <c r="E96" s="38">
        <f>E82+2*E94+C102</f>
        <v>-5.5022541881563907</v>
      </c>
      <c r="F96" s="38">
        <f>F80+2*F94+H94</f>
        <v>1.0697680310701485</v>
      </c>
      <c r="H96" s="38">
        <f>H80+2*H94+F94</f>
        <v>30.859520209788595</v>
      </c>
      <c r="I96" s="24">
        <f t="shared" si="31"/>
        <v>-27.926903197851729</v>
      </c>
      <c r="K96" s="38">
        <f>K82+2*K94+I102</f>
        <v>-16.967082381386518</v>
      </c>
      <c r="L96" s="38">
        <f>L80+2*L94+P94</f>
        <v>-9.5106337618337449</v>
      </c>
      <c r="M96" s="38">
        <f>M82+2*M94+K59+I67</f>
        <v>-4.3838386638446138</v>
      </c>
      <c r="O96" s="38">
        <f>O82+2*O94+S59+Q67</f>
        <v>-6.9136361437973122</v>
      </c>
      <c r="P96" s="38">
        <f>P80+2*P94+L94</f>
        <v>34.54214199069871</v>
      </c>
      <c r="Q96" s="24">
        <f t="shared" si="32"/>
        <v>-27.926903197851729</v>
      </c>
      <c r="S96" s="38">
        <f>S82+2*S94+Q102</f>
        <v>-19.240420575308626</v>
      </c>
      <c r="T96" s="38">
        <f>T80+2*T94+V94</f>
        <v>-8.3903681130259589</v>
      </c>
      <c r="V96" s="38">
        <f>V80+2*V94+T94</f>
        <v>23.84332957936315</v>
      </c>
      <c r="W96" s="24">
        <f t="shared" si="33"/>
        <v>-20.9451773983888</v>
      </c>
      <c r="Y96" s="38">
        <f>Y82+2*Y94+W102</f>
        <v>-16.154495623605978</v>
      </c>
      <c r="AA96" s="38">
        <f>AA82+2*AA94+Y59+W67</f>
        <v>-7.6905014730596672</v>
      </c>
    </row>
    <row r="97" spans="3:25" s="24" customFormat="1" ht="12.75">
      <c r="C97" s="24">
        <f t="shared" si="30"/>
        <v>-21.030742860929511</v>
      </c>
      <c r="I97" s="24">
        <f t="shared" si="31"/>
        <v>-28.040990481239344</v>
      </c>
      <c r="Q97" s="24">
        <f t="shared" si="32"/>
        <v>-28.040990481239344</v>
      </c>
      <c r="W97" s="24">
        <f t="shared" si="33"/>
        <v>-21.030742860929511</v>
      </c>
    </row>
    <row r="98" spans="3:25" s="24" customFormat="1" ht="12.75">
      <c r="C98" s="24">
        <f t="shared" si="30"/>
        <v>-21.064948394944754</v>
      </c>
      <c r="I98" s="24">
        <f t="shared" si="31"/>
        <v>-28.086597859926332</v>
      </c>
      <c r="Q98" s="24">
        <f t="shared" si="32"/>
        <v>-28.086597859926332</v>
      </c>
      <c r="W98" s="24">
        <f t="shared" si="33"/>
        <v>-21.064948394944754</v>
      </c>
      <c r="Y98" s="40">
        <f>Y96+AA96+V96</f>
        <v>-1.667517302493593E-3</v>
      </c>
    </row>
    <row r="99" spans="3:25" s="24" customFormat="1" ht="12.75">
      <c r="C99" s="24">
        <f t="shared" si="30"/>
        <v>-21.078658521270501</v>
      </c>
      <c r="E99" s="40">
        <f>E96+F96+B96</f>
        <v>-1.4448977413845654E-3</v>
      </c>
      <c r="H99" s="40">
        <f>H96+K96+L96+M96</f>
        <v>-2.0345972762818576E-3</v>
      </c>
      <c r="I99" s="24">
        <f t="shared" si="31"/>
        <v>-28.104878028360663</v>
      </c>
      <c r="P99" s="40">
        <f>O96+P96+S96+T96</f>
        <v>-2.2828414331872438E-3</v>
      </c>
      <c r="Q99" s="24">
        <f t="shared" si="32"/>
        <v>-28.104878028360663</v>
      </c>
      <c r="W99" s="24">
        <f t="shared" si="33"/>
        <v>-21.078658521270501</v>
      </c>
    </row>
    <row r="100" spans="3:25" s="24" customFormat="1" ht="12.75">
      <c r="C100" s="24">
        <f t="shared" si="30"/>
        <v>-21.084163969516368</v>
      </c>
      <c r="I100" s="24">
        <f t="shared" si="31"/>
        <v>-28.112218626021818</v>
      </c>
      <c r="Q100" s="24">
        <f t="shared" si="32"/>
        <v>-28.112218626021818</v>
      </c>
      <c r="W100" s="24">
        <f t="shared" si="33"/>
        <v>-21.084163969516368</v>
      </c>
    </row>
    <row r="101" spans="3:25" s="24" customFormat="1" ht="12.75">
      <c r="C101" s="24">
        <f t="shared" si="30"/>
        <v>-21.086376615680468</v>
      </c>
      <c r="I101" s="24">
        <f t="shared" si="31"/>
        <v>-28.115168820907286</v>
      </c>
      <c r="Q101" s="24">
        <f t="shared" si="32"/>
        <v>-28.115168820907286</v>
      </c>
      <c r="W101" s="24">
        <f t="shared" si="33"/>
        <v>-21.086376615680468</v>
      </c>
    </row>
    <row r="102" spans="3:25" s="24" customFormat="1" ht="12.75">
      <c r="C102" s="24">
        <f t="shared" si="30"/>
        <v>-21.087266077420171</v>
      </c>
      <c r="I102" s="24">
        <f t="shared" si="31"/>
        <v>-28.116354769893558</v>
      </c>
      <c r="Q102" s="24">
        <f t="shared" si="32"/>
        <v>-28.116354769893558</v>
      </c>
      <c r="W102" s="24">
        <f t="shared" si="33"/>
        <v>-21.087266077420171</v>
      </c>
    </row>
    <row r="103" spans="3:25" s="24" customFormat="1" ht="12.75"/>
    <row r="104" spans="3:25" s="24" customFormat="1" ht="12.75"/>
    <row r="105" spans="3:25" s="24" customFormat="1" ht="12.75"/>
    <row r="106" spans="3:25" s="24" customFormat="1" ht="12.75"/>
    <row r="107" spans="3:25" s="24" customFormat="1" ht="12.75"/>
    <row r="108" spans="3:25" s="24" customFormat="1" ht="12.75"/>
    <row r="109" spans="3:25" s="24" customFormat="1" ht="12.75"/>
    <row r="110" spans="3:25" s="24" customFormat="1" ht="12.75"/>
    <row r="111" spans="3:25" s="24" customFormat="1" ht="12.75"/>
    <row r="112" spans="3:25" s="24" customFormat="1" ht="12.75"/>
    <row r="113" spans="5:23" s="24" customFormat="1" ht="12.75">
      <c r="E113" s="24">
        <f>E94+C102</f>
        <v>-13.29476013278828</v>
      </c>
      <c r="K113" s="24">
        <f>K94+I102</f>
        <v>-22.54171857564004</v>
      </c>
      <c r="Q113" s="24">
        <f>S94+Q102</f>
        <v>-23.67838767260109</v>
      </c>
      <c r="W113" s="24">
        <f>W102+Y94</f>
        <v>-18.620880850513075</v>
      </c>
    </row>
    <row r="114" spans="5:23" s="39" customFormat="1" ht="12.75"/>
  </sheetData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Hoja3!Área_de_impresión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 Torre Uceda</dc:creator>
  <cp:lastModifiedBy>Familia La Torre Uceda</cp:lastModifiedBy>
  <cp:lastPrinted>2010-06-19T15:54:02Z</cp:lastPrinted>
  <dcterms:created xsi:type="dcterms:W3CDTF">2010-06-19T00:18:33Z</dcterms:created>
  <dcterms:modified xsi:type="dcterms:W3CDTF">2010-06-19T15:56:30Z</dcterms:modified>
</cp:coreProperties>
</file>